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51\dirplan-ges_ppto\GLOSAS\Glosa Dirplan informe 2025\12 DICIEMBRE\1. Envío\2. Glosas Servicios MOP\0204 DV, Glosa 05, 07, 08, 09, 10, 11 y 12\"/>
    </mc:Choice>
  </mc:AlternateContent>
  <bookViews>
    <workbookView xWindow="0" yWindow="0" windowWidth="19891" windowHeight="7594"/>
  </bookViews>
  <sheets>
    <sheet name="2do semestre" sheetId="2" r:id="rId1"/>
    <sheet name="1er semestr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2" l="1"/>
  <c r="AA42" i="2" s="1"/>
  <c r="N41" i="2"/>
  <c r="N40" i="2"/>
  <c r="N39" i="2"/>
  <c r="N38" i="2"/>
  <c r="AA38" i="2" s="1"/>
  <c r="N37" i="2"/>
  <c r="N36" i="2"/>
  <c r="N35" i="2"/>
  <c r="AA35" i="2" s="1"/>
  <c r="N34" i="2"/>
  <c r="AA34" i="2" s="1"/>
  <c r="N33" i="2"/>
  <c r="N32" i="2"/>
  <c r="N31" i="2"/>
  <c r="N30" i="2"/>
  <c r="N29" i="2"/>
  <c r="AA28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AA16" i="2" s="1"/>
  <c r="AA15" i="2"/>
  <c r="N15" i="2"/>
  <c r="N14" i="2"/>
  <c r="N13" i="2"/>
  <c r="N12" i="2"/>
  <c r="AA12" i="2" s="1"/>
  <c r="N11" i="2"/>
  <c r="AA11" i="2" s="1"/>
  <c r="N10" i="2"/>
  <c r="AA10" i="2" s="1"/>
  <c r="N9" i="2"/>
  <c r="N8" i="2"/>
  <c r="AA8" i="2" s="1"/>
  <c r="N7" i="2"/>
  <c r="N6" i="2"/>
  <c r="AA6" i="2" s="1"/>
  <c r="AA5" i="2"/>
  <c r="N5" i="2"/>
  <c r="N4" i="2"/>
  <c r="AA4" i="2" s="1"/>
  <c r="N3" i="2"/>
  <c r="N2" i="2"/>
  <c r="AA29" i="2" l="1"/>
  <c r="N43" i="2"/>
  <c r="AA7" i="2"/>
  <c r="AA32" i="2"/>
  <c r="AA2" i="2"/>
  <c r="AA3" i="2"/>
  <c r="AB36" i="1"/>
  <c r="AB32" i="1"/>
  <c r="AB28" i="1"/>
  <c r="AB25" i="1"/>
  <c r="AB20" i="1"/>
  <c r="AB15" i="1"/>
  <c r="AB11" i="1"/>
  <c r="AB9" i="1"/>
  <c r="AB7" i="1"/>
  <c r="AB5" i="1"/>
  <c r="AB15" i="2" l="1"/>
  <c r="AB5" i="2"/>
  <c r="AB11" i="2"/>
  <c r="AB28" i="2"/>
  <c r="AB42" i="2"/>
  <c r="AB3" i="2"/>
  <c r="AB20" i="2"/>
  <c r="AB36" i="2"/>
  <c r="AB32" i="2"/>
  <c r="AB25" i="2"/>
  <c r="AB2" i="2"/>
  <c r="AB9" i="2"/>
  <c r="AB7" i="2"/>
  <c r="AA4" i="1"/>
  <c r="AB42" i="1"/>
  <c r="AB2" i="1"/>
  <c r="N43" i="1" l="1"/>
  <c r="AB3" i="1" l="1"/>
  <c r="AA3" i="1"/>
  <c r="AA5" i="1"/>
  <c r="AA6" i="1"/>
  <c r="AA7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2" i="1"/>
</calcChain>
</file>

<file path=xl/sharedStrings.xml><?xml version="1.0" encoding="utf-8"?>
<sst xmlns="http://schemas.openxmlformats.org/spreadsheetml/2006/main" count="292" uniqueCount="111">
  <si>
    <t>Región</t>
  </si>
  <si>
    <t>Código SAFI</t>
  </si>
  <si>
    <t>BIP</t>
  </si>
  <si>
    <t>Denominación</t>
  </si>
  <si>
    <t>Contratista</t>
  </si>
  <si>
    <t>Monto Vigente</t>
  </si>
  <si>
    <t>30390475-0</t>
  </si>
  <si>
    <t>Reposición Puente Quillagua en Ruta 5, Región de Antofagasta (Nuevo 2021)</t>
  </si>
  <si>
    <t>Consorcio ICAFAL SICOMAQ Puente Quillagua Ltda.</t>
  </si>
  <si>
    <t>30486473-0</t>
  </si>
  <si>
    <t>Reposición Puente Marquesa en Ruta D-215, Comuna de Vicuña, Región de Coquimbo</t>
  </si>
  <si>
    <t>Brundl Construcciones S.A.</t>
  </si>
  <si>
    <t>Asesoria a la Inspección Fiscal Reposición Puente Marquesa en Ruta D-215, Comuna de Vicuña, Región de Coquimbo (Nuevo 2023)</t>
  </si>
  <si>
    <t>VYA Consultores Chile SPA</t>
  </si>
  <si>
    <t>40017172-0</t>
  </si>
  <si>
    <t xml:space="preserve"> Ampliación Puente Lo Gallardo en Ruta 66, Provincia de San Antonio </t>
  </si>
  <si>
    <t>Empresa Constructora Belfi S.A.</t>
  </si>
  <si>
    <t xml:space="preserve"> Asesoría Ampliación Puente Lo Gallardo en Ruta 66, Provincia de San Antonio </t>
  </si>
  <si>
    <t>Ing. Consultores Luis Aalejandro Brulé EIRL</t>
  </si>
  <si>
    <t>40039345-0</t>
  </si>
  <si>
    <t xml:space="preserve"> Reposición Puentes Cadenas 1 y Cadenas 2, Ruta 90, Comuna De Marchigue, Provincia Cardenal Caro, Región de O Higgins.</t>
  </si>
  <si>
    <t>Asesoría a la Inspección Fiscal Reposición Puentes Cadenas 1 y Cadenas 2, Ruta 90, Comuna De Marchigue, Provincia Cardenal Caro, Región de O Higgins.</t>
  </si>
  <si>
    <t>R&amp;Q Ingeniería S.A.</t>
  </si>
  <si>
    <t>30398835-0</t>
  </si>
  <si>
    <t>Mejoramiento Estabilización de Taludes en Ruta 115-CH, Sector La Mina - Límite Internacional, Construcción Puentes Médano 1 y Médano 2; Provincia de San Clemente, Región del Maule.</t>
  </si>
  <si>
    <t>p y L   SPA</t>
  </si>
  <si>
    <t xml:space="preserve"> Asesoría a la Inspección Fiscal Mejoramiento Estabilización de Taludes en Ruta 115-CH, Sector La Mina - Límite Internacional, Construcción Puentes Médano 1 y Médano 2; Provincia de San Clemente, Región del Maule.</t>
  </si>
  <si>
    <t>No Definido</t>
  </si>
  <si>
    <t>LEN y Asociados Ingenieros Consultores Ltda.</t>
  </si>
  <si>
    <t>40025518-0</t>
  </si>
  <si>
    <t>Terminación Puente Bicentenario - Tercera Etapa, Región del Bíobio (2do. llamado)</t>
  </si>
  <si>
    <t>Obrascon Huarte Lain, S.A. Agencia de Chile</t>
  </si>
  <si>
    <t>Asesoría a la Inspección Fiscal Terminación Puente Bicentenario - Tercera Etapa, Región del Biobío</t>
  </si>
  <si>
    <t xml:space="preserve"> CYD Ingenieria Ltda.</t>
  </si>
  <si>
    <t>40050121-0</t>
  </si>
  <si>
    <t>Conservación Puente Juan Pablo II, Región del Biobío (Nuevo 2024).</t>
  </si>
  <si>
    <t>Asesoría a la Inspección Fiscal Conservación Puente Juan Pablo II, Región del Biobío (Nuevo 2024).</t>
  </si>
  <si>
    <t>ICAFAL Ingeniería y Construcción S.A.</t>
  </si>
  <si>
    <t>30483167-0</t>
  </si>
  <si>
    <t>Reposición Puente Malleco y Accesos en Ruta R-152, Angol (Reformulado)</t>
  </si>
  <si>
    <t>Consorcio Icafal y Sicomaq</t>
  </si>
  <si>
    <t>Asesoría de Inspección Fiscal Reposición Puente Malleco y Accesos en Ruta R-152, Angol (Reformulado)</t>
  </si>
  <si>
    <t>40003772-0</t>
  </si>
  <si>
    <t>Construcción Puente Pocoyán y Accesos en Ruta S-648 entre Rutas S-60 y S-70</t>
  </si>
  <si>
    <t>Asesoría a la Inspección Fiscal Construcción Puente Pocoyán y Accesos en Ruta S-648, entre Rutas S-60 y S-70</t>
  </si>
  <si>
    <t>40054385-0</t>
  </si>
  <si>
    <t>Estudio Básico Diagnóstico y Análisis Sistema de Monitoreo en Tiempo Real de Puentes, Región de La Araucania</t>
  </si>
  <si>
    <t>LEN &amp; ASOCIADOS
INGENIEROS CONSULTORES LTDA</t>
  </si>
  <si>
    <t>40046685-0</t>
  </si>
  <si>
    <t>Conservación Puente Atirantado Yelcho, Región de Los Lagos</t>
  </si>
  <si>
    <t>Asesoria a la Inspección Fiscal Conservación Puente Atirantado Yelcho, Región de Los Lagos</t>
  </si>
  <si>
    <t>40054530-0</t>
  </si>
  <si>
    <t>Diagnóstico, Instrumentación, Evaluación Estructural y Trazabilidad de Elementos de Estructuras Modulares</t>
  </si>
  <si>
    <t>40067009-0</t>
  </si>
  <si>
    <t>Asesoría Contrato de reposición de puentes Pellines El Salto, largo=8, Ruta V-842, Dm 0,450, puente Los Álamos, largo=12,1, Ruta V-842, Dm 2,635, puente El Llolle, largo=13,5, Ruta V-852, Dm 9,216.; Comuna de Maullín, Provincia de Llanquihue, región de Los Lagos.</t>
  </si>
  <si>
    <t>Reposición de puentes Pellines El Salto, largo=8, Ruta V-842, Dm 0,450, puente Los Álamos, largo=12,1, Ruta V-842, Dm 2,635, puente El Llolle, largo=13,5, Ruta V-852, Dm 9,216.; Comuna de Maullín, Provincia de Llanquihue, región de Los Lagos.</t>
  </si>
  <si>
    <t>30257572-0</t>
  </si>
  <si>
    <t xml:space="preserve">Asesoria a la Inspección Fiscal Reposición Puente Palena y Puente Rosselot, Ruta 7, XI Region </t>
  </si>
  <si>
    <t xml:space="preserve">Reposición Puente Palena y Puente Rosselot, Ruta 7, Región de Aysén (2° Llamado) </t>
  </si>
  <si>
    <t>30482582-0</t>
  </si>
  <si>
    <t>Conservación Puente Colgante Presidente Ibañez, Aysén (Nuevo 2024)</t>
  </si>
  <si>
    <t>30459291-0</t>
  </si>
  <si>
    <t>Asesoria a la Inspección Fiscal Reposición y Normalización Puente Rubens y Accesos, Provincia de Última Esperanza (Nuevo 2023)</t>
  </si>
  <si>
    <t>Zaki Abbas Abi-Raad</t>
  </si>
  <si>
    <t xml:space="preserve"> Reposición y Normalización Puente Rubens y Accesos, Provincia de Última Esperanza (Nuevo 2023)</t>
  </si>
  <si>
    <t>Flesan S.A.</t>
  </si>
  <si>
    <t>30394375-0</t>
  </si>
  <si>
    <t>Asesoria a la Inspección Fiscal  Reposición y Normalización Puente Chorrillo Vapor, Ruta Y-50, Río Verde (Nuevo 2024).</t>
  </si>
  <si>
    <t xml:space="preserve"> Reposición y Normalización Puente Chorrillo Vapor, Ruta Y-50, Río Verde (Nuevo 2024).</t>
  </si>
  <si>
    <t>Sociedad Ingeniería Construcción y Maquinaria SPA</t>
  </si>
  <si>
    <t>30130956-0</t>
  </si>
  <si>
    <t xml:space="preserve"> Reposición y Construcción Puentes y Losas Grupo 1, Provincia de Chacabuco, Melipilla y Talagante, Región Metropolitana (2° llamado) </t>
  </si>
  <si>
    <t>30457895-0</t>
  </si>
  <si>
    <t xml:space="preserve"> Mejoramiento Ruta G-16, Sector Lampa -Tiltil - Rungue, Provincia de Chacabuco, Región Metropolitana </t>
  </si>
  <si>
    <t>30083016-0</t>
  </si>
  <si>
    <t xml:space="preserve"> Reposición Puente Esperanza y Accesos, Sector  La Primavera - Esperanza, Comuna Padre Hurtado, Provincia Talagante, Región Metropolitana. </t>
  </si>
  <si>
    <t>Constructora FV S.A.</t>
  </si>
  <si>
    <t xml:space="preserve">TD - Terminación Reposición Puente Esperanza y Accesos, Sector  La Primavera - Esperanza, Comuna Padre Hurtado, Provincia Talagante, Región Metropolitana. </t>
  </si>
  <si>
    <t>30458861-0</t>
  </si>
  <si>
    <t>Reposición Puente Collillelfu 2 y Accesos en Ciudad de Los Lagos (NUEVO 2023)</t>
  </si>
  <si>
    <t xml:space="preserve">ICAFAL Ingeniería y Construcción S.A. </t>
  </si>
  <si>
    <t>Asesoria a la Inspección Fiscal Reposición Puente Collillelfu 2 y Accesos en Ciudad de Los Lagos (NUEVO 2023)</t>
  </si>
  <si>
    <t>30468383-0</t>
  </si>
  <si>
    <t xml:space="preserve"> Estudio de Diseño de Ingeniería para el Basculamiento a 45° del Puente Cau Cau, comuna de Valdivia, Región de Los Ríos.</t>
  </si>
  <si>
    <t>Pedro Astaburuaga</t>
  </si>
  <si>
    <t xml:space="preserve"> Rehabilitación Puente Cau Cau y Accesos, Provincia de Valdivia, Región de Los Ríos. 45° (NUEVO 2024)</t>
  </si>
  <si>
    <t>40066886-0</t>
  </si>
  <si>
    <t>Asesoría Contrato de reposición de puentes S/N, largo=16,3, Ruta T-784, Dm 1,202, puente Curilelfu, largo=18,3, Ruta T-849, Dm 12,435, puente El Salto, largo=12, Ruta T-575, Dm 10,075; Comunas de La Unión, Río Bueno, Los Lagos, Provincias de Ranco y Valdivia, región de Los Ríos.</t>
  </si>
  <si>
    <t>Reposición de puentes S/N, largo=16,3, Ruta T-784, Dm 1,202, puente Curilelfu, largo=18,3, Ruta T-849, Dm 12,435, puente El Salto, largo=12, Ruta T-575, Dm 10,075; Comunas de La Unión, Río Bueno, Los Lagos, Provincias de Ranco y Valdivia, región de Los Ríos.</t>
  </si>
  <si>
    <t>40011260-0</t>
  </si>
  <si>
    <t>Estudio Diagnóstico Puentes e Implementación Sistema Gestión para Conservación Etapa II (NUEVO 2020)</t>
  </si>
  <si>
    <t>Consorcio DDQ-APSA Diagnóstico de Puentes Ltda.</t>
  </si>
  <si>
    <t>Coquimbo</t>
  </si>
  <si>
    <t>Valparaiso</t>
  </si>
  <si>
    <t>O Higgins.</t>
  </si>
  <si>
    <t>Maule</t>
  </si>
  <si>
    <t xml:space="preserve">Bíobío. </t>
  </si>
  <si>
    <t>Araucanía</t>
  </si>
  <si>
    <t xml:space="preserve"> Los Lagos</t>
  </si>
  <si>
    <t>Aysén</t>
  </si>
  <si>
    <t>Magallanes</t>
  </si>
  <si>
    <t>Metropolitana</t>
  </si>
  <si>
    <t>Los Ríos</t>
  </si>
  <si>
    <t>Porcentaje de Avance al 31.06.2025</t>
  </si>
  <si>
    <t>Ponderado Regional en Relación al Total (2025)</t>
  </si>
  <si>
    <t>Antofagasta</t>
  </si>
  <si>
    <t>Nivel Central</t>
  </si>
  <si>
    <t>TOT 2025 (Ene - Dic)</t>
  </si>
  <si>
    <t xml:space="preserve"> </t>
  </si>
  <si>
    <t>TOT 2025 (Jul - Dic)</t>
  </si>
  <si>
    <t>Porcentaje de Avance al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</si>
</sst>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mmm\ yy"/>
    <numFmt numFmtId="165" formatCode="_-* #,##0\ _€_-;\-* #,##0\ _€_-;_-* &quot;-&quot;\ _€_-;_-@_-"/>
    <numFmt numFmtId="166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1" fontId="0" fillId="0" borderId="3" xfId="0" applyNumberFormat="1" applyFill="1" applyBorder="1" applyAlignment="1">
      <alignment horizontal="right" vertical="center" wrapText="1"/>
    </xf>
    <xf numFmtId="41" fontId="0" fillId="0" borderId="4" xfId="0" applyNumberFormat="1" applyFill="1" applyBorder="1" applyAlignment="1">
      <alignment horizontal="right" vertical="center" wrapText="1"/>
    </xf>
    <xf numFmtId="41" fontId="0" fillId="0" borderId="5" xfId="0" applyNumberFormat="1" applyFill="1" applyBorder="1" applyAlignment="1">
      <alignment horizontal="right" vertical="center" wrapText="1"/>
    </xf>
    <xf numFmtId="41" fontId="0" fillId="0" borderId="6" xfId="0" applyNumberFormat="1" applyFill="1" applyBorder="1" applyAlignment="1">
      <alignment horizontal="right" vertical="center" wrapText="1"/>
    </xf>
    <xf numFmtId="41" fontId="0" fillId="3" borderId="7" xfId="0" applyNumberFormat="1" applyFill="1" applyBorder="1" applyAlignment="1">
      <alignment horizontal="right" vertical="center" wrapText="1"/>
    </xf>
    <xf numFmtId="41" fontId="0" fillId="3" borderId="7" xfId="1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41" fontId="0" fillId="0" borderId="0" xfId="0" applyNumberFormat="1" applyFill="1" applyBorder="1" applyAlignment="1">
      <alignment horizontal="right" vertical="center" wrapText="1"/>
    </xf>
    <xf numFmtId="165" fontId="0" fillId="0" borderId="0" xfId="0" applyNumberForma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4" fontId="0" fillId="0" borderId="0" xfId="0" applyNumberFormat="1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right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center" vertical="center" wrapText="1"/>
    </xf>
    <xf numFmtId="41" fontId="2" fillId="3" borderId="10" xfId="0" applyNumberFormat="1" applyFont="1" applyFill="1" applyBorder="1" applyAlignment="1">
      <alignment horizontal="right" vertical="center" wrapText="1"/>
    </xf>
    <xf numFmtId="9" fontId="0" fillId="4" borderId="2" xfId="1" applyFont="1" applyFill="1" applyBorder="1" applyAlignment="1">
      <alignment horizontal="right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41" fontId="0" fillId="2" borderId="11" xfId="0" applyNumberFormat="1" applyFill="1" applyBorder="1" applyAlignment="1">
      <alignment horizontal="right" vertical="center" wrapText="1"/>
    </xf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5" borderId="3" xfId="0" applyNumberFormat="1" applyFill="1" applyBorder="1" applyAlignment="1">
      <alignment horizontal="right" vertical="center" wrapText="1"/>
    </xf>
    <xf numFmtId="41" fontId="0" fillId="5" borderId="4" xfId="0" applyNumberFormat="1" applyFill="1" applyBorder="1" applyAlignment="1">
      <alignment horizontal="right" vertical="center" wrapText="1"/>
    </xf>
    <xf numFmtId="41" fontId="0" fillId="5" borderId="5" xfId="0" applyNumberFormat="1" applyFill="1" applyBorder="1" applyAlignment="1">
      <alignment horizontal="right" vertical="center" wrapText="1"/>
    </xf>
    <xf numFmtId="41" fontId="0" fillId="5" borderId="7" xfId="0" applyNumberFormat="1" applyFill="1" applyBorder="1" applyAlignment="1">
      <alignment horizontal="right" vertical="center" wrapText="1"/>
    </xf>
    <xf numFmtId="41" fontId="0" fillId="5" borderId="6" xfId="0" applyNumberFormat="1" applyFill="1" applyBorder="1" applyAlignment="1">
      <alignment horizontal="right" vertical="center" wrapText="1"/>
    </xf>
    <xf numFmtId="9" fontId="0" fillId="5" borderId="2" xfId="1" applyFont="1" applyFill="1" applyBorder="1" applyAlignment="1">
      <alignment horizontal="right" vertical="center" wrapText="1"/>
    </xf>
    <xf numFmtId="10" fontId="0" fillId="5" borderId="2" xfId="1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 applyAlignment="1">
      <alignment horizontal="center" vertical="center" wrapText="1"/>
    </xf>
    <xf numFmtId="10" fontId="0" fillId="5" borderId="2" xfId="1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right" vertical="center" wrapText="1"/>
    </xf>
    <xf numFmtId="165" fontId="0" fillId="0" borderId="0" xfId="0" applyNumberForma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14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9"/>
  <sheetViews>
    <sheetView tabSelected="1" zoomScale="80" zoomScaleNormal="80" workbookViewId="0">
      <pane ySplit="1" topLeftCell="A2" activePane="bottomLeft" state="frozen"/>
      <selection pane="bottomLeft" activeCell="B2" sqref="B2"/>
    </sheetView>
  </sheetViews>
  <sheetFormatPr baseColWidth="10" defaultColWidth="11.453125" defaultRowHeight="14.5" x14ac:dyDescent="0.35"/>
  <cols>
    <col min="1" max="1" width="7.453125" bestFit="1" customWidth="1"/>
    <col min="2" max="2" width="19.453125" customWidth="1"/>
    <col min="3" max="3" width="9.453125" customWidth="1"/>
    <col min="4" max="4" width="13.453125" customWidth="1"/>
    <col min="5" max="5" width="78.54296875" customWidth="1"/>
    <col min="6" max="6" width="27.453125" customWidth="1"/>
    <col min="7" max="7" width="20.36328125" customWidth="1"/>
    <col min="8" max="8" width="12.6328125" bestFit="1" customWidth="1"/>
    <col min="9" max="11" width="14.08984375" bestFit="1" customWidth="1"/>
    <col min="12" max="12" width="14.08984375" customWidth="1"/>
    <col min="13" max="13" width="14.08984375" bestFit="1" customWidth="1"/>
    <col min="14" max="14" width="16.6328125" bestFit="1" customWidth="1"/>
    <col min="15" max="16" width="13.36328125" hidden="1" customWidth="1"/>
    <col min="17" max="17" width="13.6328125" hidden="1" customWidth="1"/>
    <col min="18" max="20" width="12" hidden="1" customWidth="1"/>
    <col min="21" max="22" width="11.54296875" hidden="1" customWidth="1"/>
    <col min="23" max="23" width="13.90625" hidden="1" customWidth="1"/>
    <col min="24" max="24" width="13.36328125" hidden="1" customWidth="1"/>
    <col min="25" max="25" width="12.08984375" hidden="1" customWidth="1"/>
    <col min="26" max="26" width="11.54296875" hidden="1" customWidth="1"/>
    <col min="27" max="28" width="15.36328125" customWidth="1"/>
  </cols>
  <sheetData>
    <row r="1" spans="1:29" ht="60.75" customHeight="1" x14ac:dyDescent="0.35">
      <c r="A1" s="1" t="s">
        <v>108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>
        <v>45839</v>
      </c>
      <c r="I1" s="2">
        <v>45870</v>
      </c>
      <c r="J1" s="2">
        <v>45901</v>
      </c>
      <c r="K1" s="2">
        <v>45931</v>
      </c>
      <c r="L1" s="2">
        <v>45962</v>
      </c>
      <c r="M1" s="2">
        <v>45992</v>
      </c>
      <c r="N1" s="1" t="s">
        <v>109</v>
      </c>
      <c r="O1" s="2">
        <v>46023</v>
      </c>
      <c r="P1" s="2">
        <v>46054</v>
      </c>
      <c r="Q1" s="2">
        <v>46082</v>
      </c>
      <c r="R1" s="2">
        <v>46113</v>
      </c>
      <c r="S1" s="2">
        <v>46143</v>
      </c>
      <c r="T1" s="2">
        <v>46174</v>
      </c>
      <c r="U1" s="2">
        <v>46204</v>
      </c>
      <c r="V1" s="2">
        <v>46235</v>
      </c>
      <c r="W1" s="2">
        <v>46266</v>
      </c>
      <c r="X1" s="2">
        <v>46296</v>
      </c>
      <c r="Y1" s="2">
        <v>46327</v>
      </c>
      <c r="Z1" s="2">
        <v>46357</v>
      </c>
      <c r="AA1" s="1" t="s">
        <v>110</v>
      </c>
      <c r="AB1" s="1" t="s">
        <v>104</v>
      </c>
    </row>
    <row r="2" spans="1:29" s="38" customFormat="1" ht="39.75" customHeight="1" x14ac:dyDescent="0.35">
      <c r="A2" s="28">
        <v>2</v>
      </c>
      <c r="B2" s="29" t="s">
        <v>105</v>
      </c>
      <c r="C2" s="28">
        <v>329500</v>
      </c>
      <c r="D2" s="28" t="s">
        <v>6</v>
      </c>
      <c r="E2" s="28" t="s">
        <v>7</v>
      </c>
      <c r="F2" s="28" t="s">
        <v>8</v>
      </c>
      <c r="G2" s="30">
        <v>11062855580</v>
      </c>
      <c r="H2" s="31">
        <v>0</v>
      </c>
      <c r="I2" s="32"/>
      <c r="J2" s="32"/>
      <c r="K2" s="32"/>
      <c r="L2" s="32">
        <v>8679787</v>
      </c>
      <c r="M2" s="32">
        <v>19314024</v>
      </c>
      <c r="N2" s="33">
        <f>SUM(H2:M2)</f>
        <v>27993811</v>
      </c>
      <c r="O2" s="31">
        <v>0</v>
      </c>
      <c r="P2" s="32">
        <v>0</v>
      </c>
      <c r="Q2" s="32">
        <v>0</v>
      </c>
      <c r="R2" s="32">
        <v>0</v>
      </c>
      <c r="S2" s="32">
        <v>0</v>
      </c>
      <c r="T2" s="32">
        <v>0</v>
      </c>
      <c r="U2" s="32">
        <v>0</v>
      </c>
      <c r="V2" s="32">
        <v>0</v>
      </c>
      <c r="W2" s="32">
        <v>0</v>
      </c>
      <c r="X2" s="32">
        <v>0</v>
      </c>
      <c r="Y2" s="32">
        <v>0</v>
      </c>
      <c r="Z2" s="34">
        <v>0</v>
      </c>
      <c r="AA2" s="35">
        <f>+(SUM(H2:M2))/N2</f>
        <v>1</v>
      </c>
      <c r="AB2" s="36">
        <f>+N2/$N$43</f>
        <v>7.6579449554611443E-4</v>
      </c>
      <c r="AC2" s="37"/>
    </row>
    <row r="3" spans="1:29" s="38" customFormat="1" ht="39.75" customHeight="1" x14ac:dyDescent="0.35">
      <c r="A3" s="28">
        <v>4</v>
      </c>
      <c r="B3" s="39" t="s">
        <v>92</v>
      </c>
      <c r="C3" s="28">
        <v>371657</v>
      </c>
      <c r="D3" s="28" t="s">
        <v>9</v>
      </c>
      <c r="E3" s="28" t="s">
        <v>10</v>
      </c>
      <c r="F3" s="28" t="s">
        <v>11</v>
      </c>
      <c r="G3" s="30">
        <v>14338620472</v>
      </c>
      <c r="H3" s="31">
        <v>925671767</v>
      </c>
      <c r="I3" s="32"/>
      <c r="J3" s="32"/>
      <c r="K3" s="32">
        <v>816628281</v>
      </c>
      <c r="L3" s="32">
        <v>1536859944</v>
      </c>
      <c r="M3" s="32">
        <v>891478545</v>
      </c>
      <c r="N3" s="33">
        <f t="shared" ref="N3:N42" si="0">SUM(H3:M3)</f>
        <v>4170638537</v>
      </c>
      <c r="O3" s="31">
        <v>824139.24754699995</v>
      </c>
      <c r="P3" s="32">
        <v>827269.93326099997</v>
      </c>
      <c r="Q3" s="32">
        <v>830400.61897499999</v>
      </c>
      <c r="R3" s="32">
        <v>833531.30468900001</v>
      </c>
      <c r="S3" s="32">
        <v>836661.99040300003</v>
      </c>
      <c r="T3" s="32">
        <v>839792.67611700005</v>
      </c>
      <c r="U3" s="32">
        <v>842923.36183099996</v>
      </c>
      <c r="V3" s="32">
        <v>846054.04754499998</v>
      </c>
      <c r="W3" s="32">
        <v>849184.733259</v>
      </c>
      <c r="X3" s="32">
        <v>852315.41897300002</v>
      </c>
      <c r="Y3" s="32">
        <v>855446.10468700004</v>
      </c>
      <c r="Z3" s="34">
        <v>858576.79071300291</v>
      </c>
      <c r="AA3" s="35">
        <f t="shared" ref="AA3:AA42" si="1">+(SUM(H3:M3))/N3</f>
        <v>1</v>
      </c>
      <c r="AB3" s="40">
        <f>+(N3+N4)/$N$43</f>
        <v>0.12247158209718331</v>
      </c>
      <c r="AC3" s="41"/>
    </row>
    <row r="4" spans="1:29" s="38" customFormat="1" ht="39.75" customHeight="1" x14ac:dyDescent="0.35">
      <c r="A4" s="28">
        <v>4</v>
      </c>
      <c r="B4" s="42"/>
      <c r="C4" s="28">
        <v>371662</v>
      </c>
      <c r="D4" s="28" t="s">
        <v>9</v>
      </c>
      <c r="E4" s="28" t="s">
        <v>12</v>
      </c>
      <c r="F4" s="28" t="s">
        <v>13</v>
      </c>
      <c r="G4" s="30">
        <v>1034334958</v>
      </c>
      <c r="H4" s="31">
        <v>37310991</v>
      </c>
      <c r="I4" s="32">
        <v>89307955</v>
      </c>
      <c r="J4" s="32">
        <v>44783253</v>
      </c>
      <c r="K4" s="32">
        <v>44616894</v>
      </c>
      <c r="L4" s="32">
        <v>44979315</v>
      </c>
      <c r="M4" s="32">
        <v>45342639</v>
      </c>
      <c r="N4" s="33">
        <f t="shared" si="0"/>
        <v>306341047</v>
      </c>
      <c r="O4" s="31">
        <v>48361.621099000004</v>
      </c>
      <c r="P4" s="32">
        <v>48543.192794000002</v>
      </c>
      <c r="Q4" s="32">
        <v>48724.764489000001</v>
      </c>
      <c r="R4" s="32">
        <v>48906.336184</v>
      </c>
      <c r="S4" s="32">
        <v>49087.907877999998</v>
      </c>
      <c r="T4" s="32">
        <v>49269.479572999997</v>
      </c>
      <c r="U4" s="32">
        <v>49451.051268000003</v>
      </c>
      <c r="V4" s="32">
        <v>49632.622963000002</v>
      </c>
      <c r="W4" s="32">
        <v>49814.194658</v>
      </c>
      <c r="X4" s="32">
        <v>49995.766352999999</v>
      </c>
      <c r="Y4" s="32">
        <v>50177.338047999998</v>
      </c>
      <c r="Z4" s="34">
        <v>50358.909693000023</v>
      </c>
      <c r="AA4" s="35">
        <f t="shared" si="1"/>
        <v>1</v>
      </c>
      <c r="AB4" s="40"/>
      <c r="AC4" s="41"/>
    </row>
    <row r="5" spans="1:29" s="38" customFormat="1" ht="39.75" customHeight="1" x14ac:dyDescent="0.35">
      <c r="A5" s="28">
        <v>5</v>
      </c>
      <c r="B5" s="39" t="s">
        <v>93</v>
      </c>
      <c r="C5" s="28">
        <v>308913</v>
      </c>
      <c r="D5" s="28" t="s">
        <v>14</v>
      </c>
      <c r="E5" s="28" t="s">
        <v>15</v>
      </c>
      <c r="F5" s="28" t="s">
        <v>16</v>
      </c>
      <c r="G5" s="30">
        <v>62698036237</v>
      </c>
      <c r="H5" s="31">
        <v>0</v>
      </c>
      <c r="I5" s="32">
        <v>0</v>
      </c>
      <c r="J5" s="32">
        <v>7221033112</v>
      </c>
      <c r="K5" s="32">
        <v>2302512236</v>
      </c>
      <c r="L5" s="32">
        <v>1974726594</v>
      </c>
      <c r="M5" s="32">
        <v>3592298058</v>
      </c>
      <c r="N5" s="33">
        <f t="shared" si="0"/>
        <v>15090570000</v>
      </c>
      <c r="O5" s="31">
        <v>818731.159048</v>
      </c>
      <c r="P5" s="32">
        <v>821324.74789500004</v>
      </c>
      <c r="Q5" s="32">
        <v>823918.33674099995</v>
      </c>
      <c r="R5" s="32">
        <v>826511.92558699998</v>
      </c>
      <c r="S5" s="32">
        <v>829105.514433</v>
      </c>
      <c r="T5" s="32">
        <v>831699.10328000004</v>
      </c>
      <c r="U5" s="32">
        <v>834292.69212599995</v>
      </c>
      <c r="V5" s="32">
        <v>836886.28097199998</v>
      </c>
      <c r="W5" s="32">
        <v>839479.86981900001</v>
      </c>
      <c r="X5" s="32">
        <v>842073.45866500004</v>
      </c>
      <c r="Y5" s="32">
        <v>844667.04751099995</v>
      </c>
      <c r="Z5" s="34">
        <v>847260.63692299835</v>
      </c>
      <c r="AA5" s="35">
        <f t="shared" si="1"/>
        <v>1</v>
      </c>
      <c r="AB5" s="40">
        <f>+(N5+N6)/$N$43</f>
        <v>0.42160009534522619</v>
      </c>
      <c r="AC5" s="41"/>
    </row>
    <row r="6" spans="1:29" s="38" customFormat="1" ht="39.75" customHeight="1" x14ac:dyDescent="0.35">
      <c r="A6" s="28">
        <v>5</v>
      </c>
      <c r="B6" s="42"/>
      <c r="C6" s="28">
        <v>308915</v>
      </c>
      <c r="D6" s="28" t="s">
        <v>14</v>
      </c>
      <c r="E6" s="28" t="s">
        <v>17</v>
      </c>
      <c r="F6" s="28" t="s">
        <v>18</v>
      </c>
      <c r="G6" s="30">
        <v>2285050800</v>
      </c>
      <c r="H6" s="31">
        <v>53298663</v>
      </c>
      <c r="I6" s="32">
        <v>53460396</v>
      </c>
      <c r="J6" s="32">
        <v>54594718</v>
      </c>
      <c r="K6" s="32">
        <v>53950650</v>
      </c>
      <c r="L6" s="32">
        <v>51614036</v>
      </c>
      <c r="M6" s="32">
        <v>54209395</v>
      </c>
      <c r="N6" s="33">
        <f t="shared" si="0"/>
        <v>321127858</v>
      </c>
      <c r="O6" s="31">
        <v>55086.877804999996</v>
      </c>
      <c r="P6" s="32">
        <v>55269.860291999998</v>
      </c>
      <c r="Q6" s="32">
        <v>55452.842778999999</v>
      </c>
      <c r="R6" s="32">
        <v>55635.825267</v>
      </c>
      <c r="S6" s="32">
        <v>55818.807754000001</v>
      </c>
      <c r="T6" s="32">
        <v>56001.790241000002</v>
      </c>
      <c r="U6" s="32">
        <v>56184.772728999997</v>
      </c>
      <c r="V6" s="32">
        <v>56367.755215999998</v>
      </c>
      <c r="W6" s="32">
        <v>56550.737702999999</v>
      </c>
      <c r="X6" s="32">
        <v>56733.720191</v>
      </c>
      <c r="Y6" s="32">
        <v>56916.702678000001</v>
      </c>
      <c r="Z6" s="34">
        <v>57099.685345000005</v>
      </c>
      <c r="AA6" s="35">
        <f t="shared" si="1"/>
        <v>1</v>
      </c>
      <c r="AB6" s="40"/>
      <c r="AC6" s="41"/>
    </row>
    <row r="7" spans="1:29" s="38" customFormat="1" ht="39.75" customHeight="1" x14ac:dyDescent="0.35">
      <c r="A7" s="28">
        <v>6</v>
      </c>
      <c r="B7" s="39" t="s">
        <v>94</v>
      </c>
      <c r="C7" s="28">
        <v>371942</v>
      </c>
      <c r="D7" s="28" t="s">
        <v>19</v>
      </c>
      <c r="E7" s="28" t="s">
        <v>20</v>
      </c>
      <c r="F7" s="28" t="s">
        <v>11</v>
      </c>
      <c r="G7" s="30">
        <v>10233098792</v>
      </c>
      <c r="H7" s="31">
        <v>0</v>
      </c>
      <c r="I7" s="32">
        <v>0</v>
      </c>
      <c r="J7" s="32">
        <v>1969484659</v>
      </c>
      <c r="K7" s="32">
        <v>407014553</v>
      </c>
      <c r="L7" s="32">
        <v>1058179160</v>
      </c>
      <c r="M7" s="32">
        <v>1718700734</v>
      </c>
      <c r="N7" s="33">
        <f>SUM(H7:M7)</f>
        <v>5153379106</v>
      </c>
      <c r="O7" s="31">
        <v>422470.46471099998</v>
      </c>
      <c r="P7" s="32">
        <v>423808.772986</v>
      </c>
      <c r="Q7" s="32">
        <v>425147.08126100001</v>
      </c>
      <c r="R7" s="32">
        <v>426485.38953599997</v>
      </c>
      <c r="S7" s="32">
        <v>427823.69781099999</v>
      </c>
      <c r="T7" s="32">
        <v>429162.00608600001</v>
      </c>
      <c r="U7" s="32">
        <v>430500.31436100003</v>
      </c>
      <c r="V7" s="32">
        <v>431838.62263599999</v>
      </c>
      <c r="W7" s="32">
        <v>433176.930911</v>
      </c>
      <c r="X7" s="32">
        <v>434515.23918600002</v>
      </c>
      <c r="Y7" s="32">
        <v>435853.54746099998</v>
      </c>
      <c r="Z7" s="34">
        <v>437191.85605400056</v>
      </c>
      <c r="AA7" s="35">
        <f t="shared" si="1"/>
        <v>1</v>
      </c>
      <c r="AB7" s="40">
        <f>+(N7+N8)/$N$43</f>
        <v>0.14741448032539223</v>
      </c>
      <c r="AC7" s="41"/>
    </row>
    <row r="8" spans="1:29" s="38" customFormat="1" ht="39.75" customHeight="1" x14ac:dyDescent="0.35">
      <c r="A8" s="28">
        <v>6</v>
      </c>
      <c r="B8" s="42"/>
      <c r="C8" s="28">
        <v>371943</v>
      </c>
      <c r="D8" s="28" t="s">
        <v>19</v>
      </c>
      <c r="E8" s="28" t="s">
        <v>21</v>
      </c>
      <c r="F8" s="28" t="s">
        <v>22</v>
      </c>
      <c r="G8" s="30">
        <v>497134371</v>
      </c>
      <c r="H8" s="31">
        <v>61179048</v>
      </c>
      <c r="I8" s="32"/>
      <c r="J8" s="32">
        <v>69740677</v>
      </c>
      <c r="K8" s="32">
        <v>33222241</v>
      </c>
      <c r="L8" s="32">
        <v>35703311</v>
      </c>
      <c r="M8" s="32">
        <v>35549139</v>
      </c>
      <c r="N8" s="33">
        <f t="shared" si="0"/>
        <v>235394416</v>
      </c>
      <c r="O8" s="31">
        <v>33937.706394000001</v>
      </c>
      <c r="P8" s="32">
        <v>34070.275559000002</v>
      </c>
      <c r="Q8" s="32">
        <v>34202.844725000003</v>
      </c>
      <c r="R8" s="32">
        <v>34335.413890000003</v>
      </c>
      <c r="S8" s="32">
        <v>34467.983055999997</v>
      </c>
      <c r="T8" s="32">
        <v>34600.552221999998</v>
      </c>
      <c r="U8" s="32">
        <v>34733.121386999999</v>
      </c>
      <c r="V8" s="32">
        <v>34865.690553</v>
      </c>
      <c r="W8" s="32">
        <v>34998.259718000001</v>
      </c>
      <c r="X8" s="32">
        <v>35130.828884000002</v>
      </c>
      <c r="Y8" s="32">
        <v>6.1199994524940848E-4</v>
      </c>
      <c r="Z8" s="34">
        <v>0</v>
      </c>
      <c r="AA8" s="35">
        <f t="shared" si="1"/>
        <v>1</v>
      </c>
      <c r="AB8" s="40"/>
      <c r="AC8" s="41"/>
    </row>
    <row r="9" spans="1:29" s="38" customFormat="1" ht="39.75" customHeight="1" x14ac:dyDescent="0.35">
      <c r="A9" s="28">
        <v>7</v>
      </c>
      <c r="B9" s="39" t="s">
        <v>95</v>
      </c>
      <c r="C9" s="28">
        <v>391353</v>
      </c>
      <c r="D9" s="28" t="s">
        <v>23</v>
      </c>
      <c r="E9" s="28" t="s">
        <v>24</v>
      </c>
      <c r="F9" s="28" t="s">
        <v>25</v>
      </c>
      <c r="G9" s="30">
        <v>11668319000</v>
      </c>
      <c r="H9" s="31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3">
        <f t="shared" si="0"/>
        <v>0</v>
      </c>
      <c r="O9" s="31">
        <v>478655.93248000002</v>
      </c>
      <c r="P9" s="32">
        <v>480482.86352000001</v>
      </c>
      <c r="Q9" s="32">
        <v>482309.79456000001</v>
      </c>
      <c r="R9" s="32">
        <v>484136.72560000001</v>
      </c>
      <c r="S9" s="32">
        <v>485963.65664</v>
      </c>
      <c r="T9" s="32">
        <v>487790.58768</v>
      </c>
      <c r="U9" s="32">
        <v>489617.51871999999</v>
      </c>
      <c r="V9" s="32">
        <v>491444.44975999999</v>
      </c>
      <c r="W9" s="32">
        <v>493271.38079999998</v>
      </c>
      <c r="X9" s="32">
        <v>495098.31183999998</v>
      </c>
      <c r="Y9" s="32">
        <v>496925.24287999998</v>
      </c>
      <c r="Z9" s="34">
        <v>498752.17452000082</v>
      </c>
      <c r="AA9" s="35">
        <v>0</v>
      </c>
      <c r="AB9" s="40">
        <f>+(N9+N10)/$N$43</f>
        <v>1.1012496825877811E-3</v>
      </c>
      <c r="AC9" s="41"/>
    </row>
    <row r="10" spans="1:29" s="38" customFormat="1" ht="39.75" customHeight="1" x14ac:dyDescent="0.35">
      <c r="A10" s="28">
        <v>7</v>
      </c>
      <c r="B10" s="42"/>
      <c r="C10" s="28">
        <v>391352</v>
      </c>
      <c r="D10" s="28" t="s">
        <v>23</v>
      </c>
      <c r="E10" s="28" t="s">
        <v>26</v>
      </c>
      <c r="F10" s="28" t="s">
        <v>27</v>
      </c>
      <c r="G10" s="30">
        <v>1328271000</v>
      </c>
      <c r="H10" s="31">
        <v>0</v>
      </c>
      <c r="I10" s="32">
        <v>0</v>
      </c>
      <c r="J10" s="32">
        <v>0</v>
      </c>
      <c r="K10" s="32">
        <v>0</v>
      </c>
      <c r="L10" s="32">
        <v>0</v>
      </c>
      <c r="M10" s="32">
        <v>40256460</v>
      </c>
      <c r="N10" s="33">
        <f t="shared" si="0"/>
        <v>40256460</v>
      </c>
      <c r="O10" s="31">
        <v>51908.320319999999</v>
      </c>
      <c r="P10" s="32">
        <v>52106.443679999997</v>
      </c>
      <c r="Q10" s="32">
        <v>52304.567040000002</v>
      </c>
      <c r="R10" s="32">
        <v>52502.690399999999</v>
      </c>
      <c r="S10" s="32">
        <v>52700.813759999997</v>
      </c>
      <c r="T10" s="32">
        <v>52898.937120000002</v>
      </c>
      <c r="U10" s="32">
        <v>53097.06048</v>
      </c>
      <c r="V10" s="32">
        <v>53295.183839999998</v>
      </c>
      <c r="W10" s="32">
        <v>53493.307200000003</v>
      </c>
      <c r="X10" s="32">
        <v>53691.430560000001</v>
      </c>
      <c r="Y10" s="32">
        <v>53889.553919999998</v>
      </c>
      <c r="Z10" s="34">
        <v>54087.677680000081</v>
      </c>
      <c r="AA10" s="35">
        <f t="shared" si="1"/>
        <v>1</v>
      </c>
      <c r="AB10" s="40"/>
      <c r="AC10" s="41"/>
    </row>
    <row r="11" spans="1:29" s="38" customFormat="1" ht="39.75" customHeight="1" x14ac:dyDescent="0.35">
      <c r="A11" s="28">
        <v>8</v>
      </c>
      <c r="B11" s="39" t="s">
        <v>96</v>
      </c>
      <c r="C11" s="28">
        <v>376021</v>
      </c>
      <c r="D11" s="28" t="s">
        <v>29</v>
      </c>
      <c r="E11" s="28" t="s">
        <v>30</v>
      </c>
      <c r="F11" s="28" t="s">
        <v>31</v>
      </c>
      <c r="G11" s="30">
        <v>29673434592</v>
      </c>
      <c r="H11" s="31">
        <v>0</v>
      </c>
      <c r="I11" s="32">
        <v>164149252</v>
      </c>
      <c r="J11" s="32">
        <v>537418190</v>
      </c>
      <c r="K11" s="32"/>
      <c r="L11" s="32">
        <v>977071547</v>
      </c>
      <c r="M11" s="32">
        <v>470821682</v>
      </c>
      <c r="N11" s="33">
        <f t="shared" si="0"/>
        <v>2149460671</v>
      </c>
      <c r="O11" s="31">
        <v>3004420.9095660001</v>
      </c>
      <c r="P11" s="32">
        <v>4.3399957939982414E-4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4">
        <v>0</v>
      </c>
      <c r="AA11" s="35">
        <f t="shared" si="1"/>
        <v>1</v>
      </c>
      <c r="AB11" s="40">
        <f>+(N11+N12+N13+N14)/$N$43</f>
        <v>6.4994274968936269E-2</v>
      </c>
      <c r="AC11" s="41"/>
    </row>
    <row r="12" spans="1:29" s="38" customFormat="1" ht="39.75" customHeight="1" x14ac:dyDescent="0.35">
      <c r="A12" s="28">
        <v>8</v>
      </c>
      <c r="B12" s="43"/>
      <c r="C12" s="28">
        <v>349958</v>
      </c>
      <c r="D12" s="28" t="s">
        <v>29</v>
      </c>
      <c r="E12" s="28" t="s">
        <v>32</v>
      </c>
      <c r="F12" s="28" t="s">
        <v>33</v>
      </c>
      <c r="G12" s="30">
        <v>928400000</v>
      </c>
      <c r="H12" s="31">
        <v>28662386</v>
      </c>
      <c r="I12" s="32">
        <v>19049013</v>
      </c>
      <c r="J12" s="32">
        <v>146045974</v>
      </c>
      <c r="K12" s="32">
        <v>32664076</v>
      </c>
      <c r="L12" s="32">
        <v>0</v>
      </c>
      <c r="M12" s="32">
        <v>0</v>
      </c>
      <c r="N12" s="33">
        <f t="shared" si="0"/>
        <v>226421449</v>
      </c>
      <c r="O12" s="31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4">
        <v>0</v>
      </c>
      <c r="AA12" s="35">
        <f t="shared" si="1"/>
        <v>1</v>
      </c>
      <c r="AB12" s="40"/>
      <c r="AC12" s="41"/>
    </row>
    <row r="13" spans="1:29" s="38" customFormat="1" ht="39.75" customHeight="1" x14ac:dyDescent="0.35">
      <c r="A13" s="28">
        <v>8</v>
      </c>
      <c r="B13" s="43"/>
      <c r="C13" s="28">
        <v>391990</v>
      </c>
      <c r="D13" s="28" t="s">
        <v>34</v>
      </c>
      <c r="E13" s="28" t="s">
        <v>35</v>
      </c>
      <c r="F13" s="28" t="s">
        <v>27</v>
      </c>
      <c r="G13" s="30">
        <v>9579369697</v>
      </c>
      <c r="H13" s="31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3">
        <f t="shared" si="0"/>
        <v>0</v>
      </c>
      <c r="O13" s="31">
        <v>593557.97575999994</v>
      </c>
      <c r="P13" s="32">
        <v>595894.81818399997</v>
      </c>
      <c r="Q13" s="32">
        <v>598231.66060800001</v>
      </c>
      <c r="R13" s="32">
        <v>600568.50303200004</v>
      </c>
      <c r="S13" s="32">
        <v>602905.34545699996</v>
      </c>
      <c r="T13" s="32">
        <v>605242.18788099999</v>
      </c>
      <c r="U13" s="32">
        <v>607579.03030500002</v>
      </c>
      <c r="V13" s="32">
        <v>609915.87272900005</v>
      </c>
      <c r="W13" s="32">
        <v>612252.71515399998</v>
      </c>
      <c r="X13" s="32">
        <v>614589.55757800001</v>
      </c>
      <c r="Y13" s="32">
        <v>616926.40000200004</v>
      </c>
      <c r="Z13" s="34">
        <v>619263.24330999982</v>
      </c>
      <c r="AA13" s="35">
        <v>0</v>
      </c>
      <c r="AB13" s="40"/>
      <c r="AC13" s="41"/>
    </row>
    <row r="14" spans="1:29" s="38" customFormat="1" ht="39.75" customHeight="1" x14ac:dyDescent="0.35">
      <c r="A14" s="28">
        <v>8</v>
      </c>
      <c r="B14" s="42"/>
      <c r="C14" s="28">
        <v>391989</v>
      </c>
      <c r="D14" s="28" t="s">
        <v>34</v>
      </c>
      <c r="E14" s="28" t="s">
        <v>36</v>
      </c>
      <c r="F14" s="28" t="s">
        <v>27</v>
      </c>
      <c r="G14" s="30">
        <v>583266600</v>
      </c>
      <c r="H14" s="31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3">
        <f t="shared" si="0"/>
        <v>0</v>
      </c>
      <c r="O14" s="31">
        <v>29347.532533000001</v>
      </c>
      <c r="P14" s="32">
        <v>29463.074000000001</v>
      </c>
      <c r="Q14" s="32">
        <v>29578.615467</v>
      </c>
      <c r="R14" s="32">
        <v>29694.156932999998</v>
      </c>
      <c r="S14" s="32">
        <v>29809.698400000001</v>
      </c>
      <c r="T14" s="32">
        <v>29925.239867</v>
      </c>
      <c r="U14" s="32">
        <v>30040.781332999999</v>
      </c>
      <c r="V14" s="32">
        <v>30156.322800000002</v>
      </c>
      <c r="W14" s="32">
        <v>30271.864267000001</v>
      </c>
      <c r="X14" s="32">
        <v>30387.405733</v>
      </c>
      <c r="Y14" s="32">
        <v>30502.947199999999</v>
      </c>
      <c r="Z14" s="34">
        <v>30618.489467000007</v>
      </c>
      <c r="AA14" s="35">
        <v>0</v>
      </c>
      <c r="AB14" s="40"/>
      <c r="AC14" s="41"/>
    </row>
    <row r="15" spans="1:29" s="38" customFormat="1" ht="39.75" customHeight="1" x14ac:dyDescent="0.35">
      <c r="A15" s="28">
        <v>9</v>
      </c>
      <c r="B15" s="39" t="s">
        <v>97</v>
      </c>
      <c r="C15" s="28">
        <v>380171</v>
      </c>
      <c r="D15" s="28" t="s">
        <v>38</v>
      </c>
      <c r="E15" s="28" t="s">
        <v>39</v>
      </c>
      <c r="F15" s="28" t="s">
        <v>40</v>
      </c>
      <c r="G15" s="30">
        <v>12571574051</v>
      </c>
      <c r="H15" s="31">
        <v>0</v>
      </c>
      <c r="I15" s="32">
        <v>0</v>
      </c>
      <c r="J15" s="32">
        <v>0</v>
      </c>
      <c r="K15" s="32">
        <v>0</v>
      </c>
      <c r="L15" s="32">
        <v>0</v>
      </c>
      <c r="M15" s="32">
        <v>772616077</v>
      </c>
      <c r="N15" s="33">
        <f t="shared" si="0"/>
        <v>772616077</v>
      </c>
      <c r="O15" s="31">
        <v>568494.48704200005</v>
      </c>
      <c r="P15" s="32">
        <v>570732.65431400004</v>
      </c>
      <c r="Q15" s="32">
        <v>572970.82158600003</v>
      </c>
      <c r="R15" s="32">
        <v>575208.98885700002</v>
      </c>
      <c r="S15" s="32">
        <v>577447.15612900001</v>
      </c>
      <c r="T15" s="32">
        <v>579685.323401</v>
      </c>
      <c r="U15" s="32">
        <v>581923.49067299999</v>
      </c>
      <c r="V15" s="32">
        <v>584161.65794499998</v>
      </c>
      <c r="W15" s="32">
        <v>604305.16339100001</v>
      </c>
      <c r="X15" s="32">
        <v>604305.16339100001</v>
      </c>
      <c r="Y15" s="32">
        <v>604305.16339100001</v>
      </c>
      <c r="Z15" s="34">
        <v>604305.16388000082</v>
      </c>
      <c r="AA15" s="35">
        <f t="shared" si="1"/>
        <v>1</v>
      </c>
      <c r="AB15" s="40">
        <f>+(N15+N16+N17+N18+N19)/$N$43</f>
        <v>2.358665369777501E-2</v>
      </c>
      <c r="AC15" s="41"/>
    </row>
    <row r="16" spans="1:29" s="38" customFormat="1" ht="39.75" customHeight="1" x14ac:dyDescent="0.35">
      <c r="A16" s="28">
        <v>9</v>
      </c>
      <c r="B16" s="43"/>
      <c r="C16" s="28">
        <v>380175</v>
      </c>
      <c r="D16" s="28" t="s">
        <v>38</v>
      </c>
      <c r="E16" s="28" t="s">
        <v>41</v>
      </c>
      <c r="F16" s="28" t="s">
        <v>27</v>
      </c>
      <c r="G16" s="30">
        <v>1298906584.49</v>
      </c>
      <c r="H16" s="31">
        <v>0</v>
      </c>
      <c r="I16" s="32">
        <v>0</v>
      </c>
      <c r="J16" s="32">
        <v>0</v>
      </c>
      <c r="K16" s="32">
        <v>0</v>
      </c>
      <c r="L16" s="32">
        <v>78701391</v>
      </c>
      <c r="M16" s="32">
        <v>10898609</v>
      </c>
      <c r="N16" s="33">
        <f t="shared" si="0"/>
        <v>89600000</v>
      </c>
      <c r="O16" s="31">
        <v>34742.481271999997</v>
      </c>
      <c r="P16" s="32">
        <v>34877.666023999998</v>
      </c>
      <c r="Q16" s="32">
        <v>35012.850775999999</v>
      </c>
      <c r="R16" s="32">
        <v>35148.035529000001</v>
      </c>
      <c r="S16" s="32">
        <v>35283.220281000002</v>
      </c>
      <c r="T16" s="32">
        <v>35418.405033000003</v>
      </c>
      <c r="U16" s="32">
        <v>35553.589784999996</v>
      </c>
      <c r="V16" s="32">
        <v>35688.774536999998</v>
      </c>
      <c r="W16" s="32">
        <v>35823.959288999999</v>
      </c>
      <c r="X16" s="32">
        <v>35959.144041</v>
      </c>
      <c r="Y16" s="32">
        <v>36094.328793000001</v>
      </c>
      <c r="Z16" s="34">
        <v>36229.513640000019</v>
      </c>
      <c r="AA16" s="35">
        <f t="shared" si="1"/>
        <v>1</v>
      </c>
      <c r="AB16" s="40"/>
      <c r="AC16" s="41"/>
    </row>
    <row r="17" spans="1:29" s="38" customFormat="1" ht="39.75" customHeight="1" x14ac:dyDescent="0.35">
      <c r="A17" s="28">
        <v>9</v>
      </c>
      <c r="B17" s="43"/>
      <c r="C17" s="28">
        <v>411170</v>
      </c>
      <c r="D17" s="28" t="s">
        <v>42</v>
      </c>
      <c r="E17" s="28" t="s">
        <v>43</v>
      </c>
      <c r="F17" s="28" t="s">
        <v>27</v>
      </c>
      <c r="G17" s="30">
        <v>17164391021</v>
      </c>
      <c r="H17" s="31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3">
        <f t="shared" si="0"/>
        <v>0</v>
      </c>
      <c r="O17" s="31">
        <v>478695.76614099997</v>
      </c>
      <c r="P17" s="32">
        <v>480602.92058799998</v>
      </c>
      <c r="Q17" s="32">
        <v>482510.07503499999</v>
      </c>
      <c r="R17" s="32">
        <v>484417.229482</v>
      </c>
      <c r="S17" s="32">
        <v>486324.383928</v>
      </c>
      <c r="T17" s="32">
        <v>488231.538375</v>
      </c>
      <c r="U17" s="32">
        <v>490138.69282200001</v>
      </c>
      <c r="V17" s="32">
        <v>492045.84726900002</v>
      </c>
      <c r="W17" s="32">
        <v>493953.00171500002</v>
      </c>
      <c r="X17" s="32">
        <v>495860.15616200003</v>
      </c>
      <c r="Y17" s="32">
        <v>497767.31060899998</v>
      </c>
      <c r="Z17" s="34">
        <v>499674.46587400045</v>
      </c>
      <c r="AA17" s="35">
        <v>0</v>
      </c>
      <c r="AB17" s="40"/>
      <c r="AC17" s="41"/>
    </row>
    <row r="18" spans="1:29" s="38" customFormat="1" ht="39.75" customHeight="1" x14ac:dyDescent="0.35">
      <c r="A18" s="28">
        <v>9</v>
      </c>
      <c r="B18" s="43"/>
      <c r="C18" s="28">
        <v>411169</v>
      </c>
      <c r="D18" s="28" t="s">
        <v>42</v>
      </c>
      <c r="E18" s="28" t="s">
        <v>44</v>
      </c>
      <c r="F18" s="28" t="s">
        <v>27</v>
      </c>
      <c r="G18" s="30">
        <v>1210000000</v>
      </c>
      <c r="H18" s="31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3">
        <f t="shared" si="0"/>
        <v>0</v>
      </c>
      <c r="O18" s="31">
        <v>33745.527667000002</v>
      </c>
      <c r="P18" s="32">
        <v>33879.972000000002</v>
      </c>
      <c r="Q18" s="32">
        <v>34014.416333000001</v>
      </c>
      <c r="R18" s="32">
        <v>34148.860667000001</v>
      </c>
      <c r="S18" s="32">
        <v>34283.305</v>
      </c>
      <c r="T18" s="32">
        <v>34417.749333</v>
      </c>
      <c r="U18" s="32">
        <v>34552.193667</v>
      </c>
      <c r="V18" s="32">
        <v>34686.637999999999</v>
      </c>
      <c r="W18" s="32">
        <v>34821.082332999998</v>
      </c>
      <c r="X18" s="32">
        <v>34955.526666999998</v>
      </c>
      <c r="Y18" s="32">
        <v>35089.970999999998</v>
      </c>
      <c r="Z18" s="34">
        <v>35224.415332999954</v>
      </c>
      <c r="AA18" s="35">
        <v>0</v>
      </c>
      <c r="AB18" s="40"/>
      <c r="AC18" s="41"/>
    </row>
    <row r="19" spans="1:29" s="38" customFormat="1" ht="39.75" customHeight="1" x14ac:dyDescent="0.35">
      <c r="A19" s="28">
        <v>9</v>
      </c>
      <c r="B19" s="42"/>
      <c r="C19" s="28">
        <v>391410</v>
      </c>
      <c r="D19" s="28" t="s">
        <v>45</v>
      </c>
      <c r="E19" s="28" t="s">
        <v>46</v>
      </c>
      <c r="F19" s="28" t="s">
        <v>47</v>
      </c>
      <c r="G19" s="30">
        <v>582342485</v>
      </c>
      <c r="H19" s="31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3">
        <f t="shared" si="0"/>
        <v>0</v>
      </c>
      <c r="O19" s="31">
        <v>44974.680842000002</v>
      </c>
      <c r="P19" s="32">
        <v>45153.862837000001</v>
      </c>
      <c r="Q19" s="32">
        <v>45333.044832</v>
      </c>
      <c r="R19" s="32">
        <v>45512.226827999999</v>
      </c>
      <c r="S19" s="32">
        <v>45691.408822999998</v>
      </c>
      <c r="T19" s="32">
        <v>45870.590818999997</v>
      </c>
      <c r="U19" s="32">
        <v>46049.772814000004</v>
      </c>
      <c r="V19" s="32">
        <v>46228.954809000003</v>
      </c>
      <c r="W19" s="32">
        <v>46408.136805000002</v>
      </c>
      <c r="X19" s="32">
        <v>46587.318800000001</v>
      </c>
      <c r="Y19" s="32">
        <v>46766.500795</v>
      </c>
      <c r="Z19" s="34">
        <v>46945.682995999989</v>
      </c>
      <c r="AA19" s="35">
        <v>0</v>
      </c>
      <c r="AB19" s="40"/>
      <c r="AC19" s="41"/>
    </row>
    <row r="20" spans="1:29" s="38" customFormat="1" ht="39.75" customHeight="1" x14ac:dyDescent="0.35">
      <c r="A20" s="28">
        <v>10</v>
      </c>
      <c r="B20" s="39" t="s">
        <v>98</v>
      </c>
      <c r="C20" s="28">
        <v>372800</v>
      </c>
      <c r="D20" s="28" t="s">
        <v>48</v>
      </c>
      <c r="E20" s="28" t="s">
        <v>49</v>
      </c>
      <c r="F20" s="28" t="s">
        <v>27</v>
      </c>
      <c r="G20" s="30">
        <v>5943262152</v>
      </c>
      <c r="H20" s="31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3">
        <f t="shared" si="0"/>
        <v>0</v>
      </c>
      <c r="O20" s="31">
        <v>205759.799883</v>
      </c>
      <c r="P20" s="32">
        <v>206579.560042</v>
      </c>
      <c r="Q20" s="32">
        <v>207399.32020099999</v>
      </c>
      <c r="R20" s="32">
        <v>208219.08035999999</v>
      </c>
      <c r="S20" s="32">
        <v>209038.84051899999</v>
      </c>
      <c r="T20" s="32">
        <v>209858.60067799999</v>
      </c>
      <c r="U20" s="32">
        <v>210678.36083600001</v>
      </c>
      <c r="V20" s="32">
        <v>211498.120995</v>
      </c>
      <c r="W20" s="32">
        <v>212317.881154</v>
      </c>
      <c r="X20" s="32">
        <v>213137.641313</v>
      </c>
      <c r="Y20" s="32">
        <v>213957.401472</v>
      </c>
      <c r="Z20" s="34">
        <v>214777.16254700022</v>
      </c>
      <c r="AA20" s="35">
        <v>0</v>
      </c>
      <c r="AB20" s="40">
        <f>+(N20+N21+N22+N23+N24)/$N$43</f>
        <v>0</v>
      </c>
      <c r="AC20" s="41"/>
    </row>
    <row r="21" spans="1:29" s="38" customFormat="1" ht="39.75" customHeight="1" x14ac:dyDescent="0.35">
      <c r="A21" s="28">
        <v>10</v>
      </c>
      <c r="B21" s="43"/>
      <c r="C21" s="28">
        <v>409190</v>
      </c>
      <c r="D21" s="28" t="s">
        <v>48</v>
      </c>
      <c r="E21" s="28" t="s">
        <v>50</v>
      </c>
      <c r="F21" s="28" t="s">
        <v>27</v>
      </c>
      <c r="G21" s="30">
        <v>971278000</v>
      </c>
      <c r="H21" s="31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3">
        <f t="shared" si="0"/>
        <v>0</v>
      </c>
      <c r="O21" s="31">
        <v>33626.279585999997</v>
      </c>
      <c r="P21" s="32">
        <v>33760.248828000003</v>
      </c>
      <c r="Q21" s="32">
        <v>33894.218069000002</v>
      </c>
      <c r="R21" s="32">
        <v>34028.187310000001</v>
      </c>
      <c r="S21" s="32">
        <v>34162.156552</v>
      </c>
      <c r="T21" s="32">
        <v>34296.125792999999</v>
      </c>
      <c r="U21" s="32">
        <v>34430.095034999998</v>
      </c>
      <c r="V21" s="32">
        <v>34564.064275999997</v>
      </c>
      <c r="W21" s="32">
        <v>34698.033517000003</v>
      </c>
      <c r="X21" s="32">
        <v>34832.002759000003</v>
      </c>
      <c r="Y21" s="32">
        <v>34965.972000000002</v>
      </c>
      <c r="Z21" s="34">
        <v>35099.941274999932</v>
      </c>
      <c r="AA21" s="35">
        <v>0</v>
      </c>
      <c r="AB21" s="40"/>
      <c r="AC21" s="41"/>
    </row>
    <row r="22" spans="1:29" s="38" customFormat="1" ht="39.75" customHeight="1" x14ac:dyDescent="0.35">
      <c r="A22" s="28">
        <v>10</v>
      </c>
      <c r="B22" s="43"/>
      <c r="C22" s="28">
        <v>391412</v>
      </c>
      <c r="D22" s="28" t="s">
        <v>51</v>
      </c>
      <c r="E22" s="28" t="s">
        <v>52</v>
      </c>
      <c r="F22" s="28" t="s">
        <v>28</v>
      </c>
      <c r="G22" s="30">
        <v>582342485</v>
      </c>
      <c r="H22" s="31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3">
        <f t="shared" si="0"/>
        <v>0</v>
      </c>
      <c r="O22" s="31">
        <v>0</v>
      </c>
      <c r="P22" s="32">
        <v>0</v>
      </c>
      <c r="Q22" s="32">
        <v>535837.94073000003</v>
      </c>
      <c r="R22" s="32">
        <v>2.6999996043741703E-4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4">
        <v>0</v>
      </c>
      <c r="AA22" s="35">
        <v>0</v>
      </c>
      <c r="AB22" s="40"/>
      <c r="AC22" s="41"/>
    </row>
    <row r="23" spans="1:29" s="38" customFormat="1" ht="39.75" customHeight="1" x14ac:dyDescent="0.35">
      <c r="A23" s="28">
        <v>10</v>
      </c>
      <c r="B23" s="43"/>
      <c r="C23" s="28"/>
      <c r="D23" s="28" t="s">
        <v>53</v>
      </c>
      <c r="E23" s="28" t="s">
        <v>54</v>
      </c>
      <c r="F23" s="28" t="s">
        <v>27</v>
      </c>
      <c r="G23" s="30">
        <v>215678868</v>
      </c>
      <c r="H23" s="31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3">
        <f t="shared" si="0"/>
        <v>0</v>
      </c>
      <c r="O23" s="31">
        <v>31920.324464000001</v>
      </c>
      <c r="P23" s="32">
        <v>32043.568960000001</v>
      </c>
      <c r="Q23" s="32">
        <v>32166.813456</v>
      </c>
      <c r="R23" s="32">
        <v>32290.057951999999</v>
      </c>
      <c r="S23" s="32">
        <v>32413.302447999999</v>
      </c>
      <c r="T23" s="32">
        <v>32536.546944000002</v>
      </c>
      <c r="U23" s="32">
        <v>32659.791440000001</v>
      </c>
      <c r="V23" s="32">
        <v>3.3599999733269215E-4</v>
      </c>
      <c r="W23" s="32">
        <v>0</v>
      </c>
      <c r="X23" s="32">
        <v>0</v>
      </c>
      <c r="Y23" s="32">
        <v>0</v>
      </c>
      <c r="Z23" s="34">
        <v>0</v>
      </c>
      <c r="AA23" s="35">
        <v>0</v>
      </c>
      <c r="AB23" s="40"/>
      <c r="AC23" s="41"/>
    </row>
    <row r="24" spans="1:29" s="38" customFormat="1" ht="39.75" customHeight="1" x14ac:dyDescent="0.35">
      <c r="A24" s="28">
        <v>10</v>
      </c>
      <c r="B24" s="42"/>
      <c r="C24" s="28"/>
      <c r="D24" s="28" t="s">
        <v>53</v>
      </c>
      <c r="E24" s="28" t="s">
        <v>55</v>
      </c>
      <c r="F24" s="28" t="s">
        <v>27</v>
      </c>
      <c r="G24" s="30">
        <v>1370877918</v>
      </c>
      <c r="H24" s="31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3">
        <f t="shared" si="0"/>
        <v>0</v>
      </c>
      <c r="O24" s="31">
        <v>202889.783864</v>
      </c>
      <c r="P24" s="32">
        <v>203673.14210299999</v>
      </c>
      <c r="Q24" s="32">
        <v>204456.50034200001</v>
      </c>
      <c r="R24" s="32">
        <v>205239.85858100001</v>
      </c>
      <c r="S24" s="32">
        <v>206023.21681899999</v>
      </c>
      <c r="T24" s="32">
        <v>206806.57505799999</v>
      </c>
      <c r="U24" s="32">
        <v>207589.93329700001</v>
      </c>
      <c r="V24" s="32">
        <v>9.3600037507712841E-4</v>
      </c>
      <c r="W24" s="32">
        <v>0</v>
      </c>
      <c r="X24" s="32">
        <v>0</v>
      </c>
      <c r="Y24" s="32">
        <v>0</v>
      </c>
      <c r="Z24" s="34">
        <v>0</v>
      </c>
      <c r="AA24" s="35">
        <v>0</v>
      </c>
      <c r="AB24" s="40"/>
      <c r="AC24" s="41"/>
    </row>
    <row r="25" spans="1:29" s="38" customFormat="1" ht="39.75" customHeight="1" x14ac:dyDescent="0.35">
      <c r="A25" s="28">
        <v>11</v>
      </c>
      <c r="B25" s="39" t="s">
        <v>99</v>
      </c>
      <c r="C25" s="28">
        <v>351768</v>
      </c>
      <c r="D25" s="28" t="s">
        <v>56</v>
      </c>
      <c r="E25" s="28" t="s">
        <v>57</v>
      </c>
      <c r="F25" s="28" t="s">
        <v>13</v>
      </c>
      <c r="G25" s="30">
        <v>1609909000</v>
      </c>
      <c r="H25" s="31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3">
        <f t="shared" si="0"/>
        <v>0</v>
      </c>
      <c r="O25" s="31">
        <v>81495.548806999999</v>
      </c>
      <c r="P25" s="32">
        <v>81810.203435999996</v>
      </c>
      <c r="Q25" s="32">
        <v>82124.858064999993</v>
      </c>
      <c r="R25" s="32">
        <v>82439.512692999997</v>
      </c>
      <c r="S25" s="32">
        <v>82754.167321999994</v>
      </c>
      <c r="T25" s="32">
        <v>83068.821949999998</v>
      </c>
      <c r="U25" s="32">
        <v>83383.476578999995</v>
      </c>
      <c r="V25" s="32">
        <v>83698.131208000006</v>
      </c>
      <c r="W25" s="32">
        <v>84012.785835999995</v>
      </c>
      <c r="X25" s="32">
        <v>84327.440465000007</v>
      </c>
      <c r="Y25" s="32">
        <v>84642.095092999996</v>
      </c>
      <c r="Z25" s="34">
        <v>84956.750545999967</v>
      </c>
      <c r="AA25" s="35">
        <v>0</v>
      </c>
      <c r="AB25" s="40">
        <f>+(N25+N26+N27)/$N$43</f>
        <v>0</v>
      </c>
      <c r="AC25" s="41"/>
    </row>
    <row r="26" spans="1:29" s="38" customFormat="1" ht="39.75" customHeight="1" x14ac:dyDescent="0.35">
      <c r="A26" s="28">
        <v>11</v>
      </c>
      <c r="B26" s="43"/>
      <c r="C26" s="28">
        <v>383868</v>
      </c>
      <c r="D26" s="28" t="s">
        <v>56</v>
      </c>
      <c r="E26" s="28" t="s">
        <v>58</v>
      </c>
      <c r="F26" s="28" t="s">
        <v>16</v>
      </c>
      <c r="G26" s="30">
        <v>79277143861</v>
      </c>
      <c r="H26" s="31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3">
        <f t="shared" si="0"/>
        <v>0</v>
      </c>
      <c r="O26" s="31">
        <v>2939350.3705739998</v>
      </c>
      <c r="P26" s="32">
        <v>2950699.2137040002</v>
      </c>
      <c r="Q26" s="32">
        <v>2962048.0568329999</v>
      </c>
      <c r="R26" s="32">
        <v>2973396.8999629999</v>
      </c>
      <c r="S26" s="32">
        <v>2984745.7430929998</v>
      </c>
      <c r="T26" s="32">
        <v>2996094.586222</v>
      </c>
      <c r="U26" s="32">
        <v>3007443.4293519999</v>
      </c>
      <c r="V26" s="32">
        <v>3018792.2724819998</v>
      </c>
      <c r="W26" s="32">
        <v>3030141.115611</v>
      </c>
      <c r="X26" s="32">
        <v>3041489.9587409999</v>
      </c>
      <c r="Y26" s="32">
        <v>3052838.8018700001</v>
      </c>
      <c r="Z26" s="34">
        <v>3064187.6455549933</v>
      </c>
      <c r="AA26" s="35">
        <v>0</v>
      </c>
      <c r="AB26" s="40"/>
      <c r="AC26" s="41"/>
    </row>
    <row r="27" spans="1:29" s="38" customFormat="1" ht="39.75" customHeight="1" x14ac:dyDescent="0.35">
      <c r="A27" s="28">
        <v>11</v>
      </c>
      <c r="B27" s="42"/>
      <c r="C27" s="28">
        <v>372303</v>
      </c>
      <c r="D27" s="28" t="s">
        <v>59</v>
      </c>
      <c r="E27" s="28" t="s">
        <v>60</v>
      </c>
      <c r="F27" s="28" t="s">
        <v>27</v>
      </c>
      <c r="G27" s="30">
        <v>0</v>
      </c>
      <c r="H27" s="31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3">
        <f t="shared" si="0"/>
        <v>0</v>
      </c>
      <c r="O27" s="31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4">
        <v>0</v>
      </c>
      <c r="AA27" s="35">
        <v>0</v>
      </c>
      <c r="AB27" s="40"/>
      <c r="AC27" s="41"/>
    </row>
    <row r="28" spans="1:29" s="38" customFormat="1" ht="39.75" customHeight="1" x14ac:dyDescent="0.35">
      <c r="A28" s="28">
        <v>12</v>
      </c>
      <c r="B28" s="39" t="s">
        <v>100</v>
      </c>
      <c r="C28" s="28">
        <v>372193</v>
      </c>
      <c r="D28" s="28" t="s">
        <v>61</v>
      </c>
      <c r="E28" s="28" t="s">
        <v>62</v>
      </c>
      <c r="F28" s="28" t="s">
        <v>63</v>
      </c>
      <c r="G28" s="30">
        <v>1225819000</v>
      </c>
      <c r="H28" s="31">
        <v>0</v>
      </c>
      <c r="I28" s="32">
        <v>82694924</v>
      </c>
      <c r="J28" s="32">
        <v>42309354</v>
      </c>
      <c r="K28" s="32">
        <v>122415256</v>
      </c>
      <c r="L28" s="32">
        <v>39590000</v>
      </c>
      <c r="M28" s="32">
        <v>27910003</v>
      </c>
      <c r="N28" s="33">
        <f t="shared" si="0"/>
        <v>314919537</v>
      </c>
      <c r="O28" s="31">
        <v>43520.024731999998</v>
      </c>
      <c r="P28" s="32">
        <v>43683.726158999998</v>
      </c>
      <c r="Q28" s="32">
        <v>43847.427585999998</v>
      </c>
      <c r="R28" s="32">
        <v>44011.129012999998</v>
      </c>
      <c r="S28" s="32">
        <v>44174.830439999998</v>
      </c>
      <c r="T28" s="32">
        <v>44338.531866999998</v>
      </c>
      <c r="U28" s="32">
        <v>44502.233292999998</v>
      </c>
      <c r="V28" s="32">
        <v>44665.934719999997</v>
      </c>
      <c r="W28" s="32">
        <v>44829.636146999997</v>
      </c>
      <c r="X28" s="32">
        <v>44993.337573999997</v>
      </c>
      <c r="Y28" s="32">
        <v>45157.039000999997</v>
      </c>
      <c r="Z28" s="34">
        <v>45320.740467999945</v>
      </c>
      <c r="AA28" s="35">
        <f t="shared" si="1"/>
        <v>1</v>
      </c>
      <c r="AB28" s="40">
        <f>+(N28+N29+N30+N31)/$N$43</f>
        <v>9.1978835456051497E-2</v>
      </c>
      <c r="AC28" s="41"/>
    </row>
    <row r="29" spans="1:29" s="38" customFormat="1" ht="39.75" customHeight="1" x14ac:dyDescent="0.35">
      <c r="A29" s="28">
        <v>12</v>
      </c>
      <c r="B29" s="43"/>
      <c r="C29" s="28">
        <v>372194</v>
      </c>
      <c r="D29" s="28" t="s">
        <v>61</v>
      </c>
      <c r="E29" s="28" t="s">
        <v>64</v>
      </c>
      <c r="F29" s="28" t="s">
        <v>65</v>
      </c>
      <c r="G29" s="30">
        <v>24423491419</v>
      </c>
      <c r="H29" s="31">
        <v>0</v>
      </c>
      <c r="I29" s="32">
        <v>0</v>
      </c>
      <c r="J29" s="32">
        <v>0</v>
      </c>
      <c r="K29" s="32">
        <v>0</v>
      </c>
      <c r="L29" s="32">
        <v>665990000</v>
      </c>
      <c r="M29" s="32">
        <v>2381400000</v>
      </c>
      <c r="N29" s="33">
        <f t="shared" si="0"/>
        <v>3047390000</v>
      </c>
      <c r="O29" s="31">
        <v>349627.67300100002</v>
      </c>
      <c r="P29" s="32">
        <v>1052932.76039</v>
      </c>
      <c r="Q29" s="32">
        <v>1056982.501776</v>
      </c>
      <c r="R29" s="32">
        <v>1061032.2431620001</v>
      </c>
      <c r="S29" s="32">
        <v>1065081.9845479999</v>
      </c>
      <c r="T29" s="32">
        <v>1069131.725934</v>
      </c>
      <c r="U29" s="32">
        <v>1073181.4673200001</v>
      </c>
      <c r="V29" s="32">
        <v>1077231.2087059999</v>
      </c>
      <c r="W29" s="32">
        <v>1081280.950093</v>
      </c>
      <c r="X29" s="32">
        <v>1085330.691479</v>
      </c>
      <c r="Y29" s="32">
        <v>1089380.4328650001</v>
      </c>
      <c r="Z29" s="34">
        <v>1093430.1747260038</v>
      </c>
      <c r="AA29" s="35">
        <f t="shared" si="1"/>
        <v>1</v>
      </c>
      <c r="AB29" s="40"/>
      <c r="AC29" s="41"/>
    </row>
    <row r="30" spans="1:29" s="38" customFormat="1" ht="39.75" customHeight="1" x14ac:dyDescent="0.35">
      <c r="A30" s="28">
        <v>12</v>
      </c>
      <c r="B30" s="43"/>
      <c r="C30" s="28">
        <v>411091</v>
      </c>
      <c r="D30" s="28" t="s">
        <v>66</v>
      </c>
      <c r="E30" s="28" t="s">
        <v>67</v>
      </c>
      <c r="F30" s="28" t="s">
        <v>27</v>
      </c>
      <c r="G30" s="30">
        <v>800000000</v>
      </c>
      <c r="H30" s="31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3">
        <f t="shared" si="0"/>
        <v>0</v>
      </c>
      <c r="O30" s="31">
        <v>33466.624833000002</v>
      </c>
      <c r="P30" s="32">
        <v>33599.957999999999</v>
      </c>
      <c r="Q30" s="32">
        <v>33733.291167000003</v>
      </c>
      <c r="R30" s="32">
        <v>33866.624333</v>
      </c>
      <c r="S30" s="32">
        <v>33999.957499999997</v>
      </c>
      <c r="T30" s="32">
        <v>34133.290667000001</v>
      </c>
      <c r="U30" s="32">
        <v>34266.623832999998</v>
      </c>
      <c r="V30" s="32">
        <v>34399.957000000002</v>
      </c>
      <c r="W30" s="32">
        <v>34533.290166999999</v>
      </c>
      <c r="X30" s="32">
        <v>34666.623333000003</v>
      </c>
      <c r="Y30" s="32">
        <v>34799.9565</v>
      </c>
      <c r="Z30" s="34">
        <v>34933.289667000121</v>
      </c>
      <c r="AA30" s="35">
        <v>0</v>
      </c>
      <c r="AB30" s="40"/>
      <c r="AC30" s="41"/>
    </row>
    <row r="31" spans="1:29" s="38" customFormat="1" ht="39.75" customHeight="1" x14ac:dyDescent="0.35">
      <c r="A31" s="28">
        <v>12</v>
      </c>
      <c r="B31" s="42"/>
      <c r="C31" s="28">
        <v>411092</v>
      </c>
      <c r="D31" s="28" t="s">
        <v>66</v>
      </c>
      <c r="E31" s="28" t="s">
        <v>68</v>
      </c>
      <c r="F31" s="28" t="s">
        <v>27</v>
      </c>
      <c r="G31" s="30">
        <v>7165434270</v>
      </c>
      <c r="H31" s="31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3">
        <f t="shared" si="0"/>
        <v>0</v>
      </c>
      <c r="O31" s="31">
        <v>299753.95846200001</v>
      </c>
      <c r="P31" s="32">
        <v>300948.19734000001</v>
      </c>
      <c r="Q31" s="32">
        <v>302142.43621800002</v>
      </c>
      <c r="R31" s="32">
        <v>303336.67509700003</v>
      </c>
      <c r="S31" s="32">
        <v>304530.91397499997</v>
      </c>
      <c r="T31" s="32">
        <v>305725.15285299998</v>
      </c>
      <c r="U31" s="32">
        <v>306919.39173199999</v>
      </c>
      <c r="V31" s="32">
        <v>308113.63060999999</v>
      </c>
      <c r="W31" s="32">
        <v>309307.869488</v>
      </c>
      <c r="X31" s="32">
        <v>310502.10836700001</v>
      </c>
      <c r="Y31" s="32">
        <v>311696.34724500001</v>
      </c>
      <c r="Z31" s="34">
        <v>312890.58661300084</v>
      </c>
      <c r="AA31" s="35">
        <v>0</v>
      </c>
      <c r="AB31" s="40"/>
      <c r="AC31" s="41"/>
    </row>
    <row r="32" spans="1:29" s="38" customFormat="1" ht="39.75" customHeight="1" x14ac:dyDescent="0.35">
      <c r="A32" s="28">
        <v>13</v>
      </c>
      <c r="B32" s="39" t="s">
        <v>101</v>
      </c>
      <c r="C32" s="28">
        <v>289135</v>
      </c>
      <c r="D32" s="28" t="s">
        <v>70</v>
      </c>
      <c r="E32" s="28" t="s">
        <v>71</v>
      </c>
      <c r="F32" s="28" t="s">
        <v>69</v>
      </c>
      <c r="G32" s="30">
        <v>7668855984</v>
      </c>
      <c r="H32" s="31">
        <v>0</v>
      </c>
      <c r="I32" s="32">
        <v>0</v>
      </c>
      <c r="J32" s="32">
        <v>0</v>
      </c>
      <c r="K32" s="32">
        <v>0</v>
      </c>
      <c r="L32" s="32">
        <v>0</v>
      </c>
      <c r="M32" s="32">
        <v>19316701</v>
      </c>
      <c r="N32" s="33">
        <f t="shared" si="0"/>
        <v>19316701</v>
      </c>
      <c r="O32" s="31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4">
        <v>0</v>
      </c>
      <c r="AA32" s="35">
        <f t="shared" si="1"/>
        <v>1</v>
      </c>
      <c r="AB32" s="40">
        <f>+(N32+N33+N34+N35)/$N$43</f>
        <v>0.12380774751576111</v>
      </c>
      <c r="AC32" s="41"/>
    </row>
    <row r="33" spans="1:30" s="38" customFormat="1" ht="39.75" customHeight="1" x14ac:dyDescent="0.35">
      <c r="A33" s="28">
        <v>13</v>
      </c>
      <c r="B33" s="43"/>
      <c r="C33" s="28">
        <v>291725</v>
      </c>
      <c r="D33" s="28" t="s">
        <v>72</v>
      </c>
      <c r="E33" s="28" t="s">
        <v>73</v>
      </c>
      <c r="F33" s="28" t="s">
        <v>37</v>
      </c>
      <c r="G33" s="30">
        <v>5937957352</v>
      </c>
      <c r="H33" s="31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3">
        <f t="shared" si="0"/>
        <v>0</v>
      </c>
      <c r="O33" s="31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4">
        <v>0</v>
      </c>
      <c r="AA33" s="35">
        <v>0</v>
      </c>
      <c r="AB33" s="40"/>
      <c r="AC33" s="41"/>
    </row>
    <row r="34" spans="1:30" s="38" customFormat="1" ht="39.75" customHeight="1" x14ac:dyDescent="0.35">
      <c r="A34" s="28">
        <v>13</v>
      </c>
      <c r="B34" s="43"/>
      <c r="C34" s="28">
        <v>309487</v>
      </c>
      <c r="D34" s="28" t="s">
        <v>74</v>
      </c>
      <c r="E34" s="28" t="s">
        <v>75</v>
      </c>
      <c r="F34" s="28" t="s">
        <v>76</v>
      </c>
      <c r="G34" s="30">
        <v>9718800176</v>
      </c>
      <c r="H34" s="31">
        <v>0</v>
      </c>
      <c r="I34" s="32">
        <v>3926040701</v>
      </c>
      <c r="J34" s="32">
        <v>0</v>
      </c>
      <c r="K34" s="32">
        <v>0</v>
      </c>
      <c r="L34" s="32">
        <v>0</v>
      </c>
      <c r="M34" s="32">
        <v>0</v>
      </c>
      <c r="N34" s="33">
        <f t="shared" si="0"/>
        <v>3926040701</v>
      </c>
      <c r="O34" s="31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4">
        <v>0</v>
      </c>
      <c r="AA34" s="35">
        <f t="shared" si="1"/>
        <v>1</v>
      </c>
      <c r="AB34" s="40"/>
      <c r="AC34" s="41"/>
    </row>
    <row r="35" spans="1:30" s="38" customFormat="1" ht="39.75" customHeight="1" x14ac:dyDescent="0.35">
      <c r="A35" s="28">
        <v>13</v>
      </c>
      <c r="B35" s="42"/>
      <c r="C35" s="28">
        <v>417696</v>
      </c>
      <c r="D35" s="28" t="s">
        <v>74</v>
      </c>
      <c r="E35" s="28" t="s">
        <v>77</v>
      </c>
      <c r="F35" s="28" t="s">
        <v>76</v>
      </c>
      <c r="G35" s="30">
        <v>674288982</v>
      </c>
      <c r="H35" s="31">
        <v>0</v>
      </c>
      <c r="I35" s="32">
        <v>0</v>
      </c>
      <c r="J35" s="32">
        <v>0</v>
      </c>
      <c r="K35" s="32">
        <v>580466046</v>
      </c>
      <c r="L35" s="32">
        <v>0</v>
      </c>
      <c r="M35" s="32">
        <v>0</v>
      </c>
      <c r="N35" s="33">
        <f t="shared" si="0"/>
        <v>580466046</v>
      </c>
      <c r="O35" s="31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4">
        <v>0</v>
      </c>
      <c r="AA35" s="35">
        <f t="shared" si="1"/>
        <v>1</v>
      </c>
      <c r="AB35" s="40"/>
      <c r="AC35" s="41"/>
    </row>
    <row r="36" spans="1:30" s="38" customFormat="1" ht="39.75" customHeight="1" x14ac:dyDescent="0.35">
      <c r="A36" s="28">
        <v>14</v>
      </c>
      <c r="B36" s="39" t="s">
        <v>102</v>
      </c>
      <c r="C36" s="28">
        <v>372944</v>
      </c>
      <c r="D36" s="28" t="s">
        <v>78</v>
      </c>
      <c r="E36" s="28" t="s">
        <v>79</v>
      </c>
      <c r="F36" s="28" t="s">
        <v>80</v>
      </c>
      <c r="G36" s="30">
        <v>19942345074</v>
      </c>
      <c r="H36" s="31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3">
        <f t="shared" si="0"/>
        <v>0</v>
      </c>
      <c r="O36" s="31">
        <v>834254.72709599999</v>
      </c>
      <c r="P36" s="32">
        <v>837578.45110800001</v>
      </c>
      <c r="Q36" s="32">
        <v>840902.17512000003</v>
      </c>
      <c r="R36" s="32">
        <v>844225.89913300006</v>
      </c>
      <c r="S36" s="32">
        <v>847549.62314499996</v>
      </c>
      <c r="T36" s="32">
        <v>850873.34715699998</v>
      </c>
      <c r="U36" s="32">
        <v>854197.07117000001</v>
      </c>
      <c r="V36" s="32">
        <v>857520.79518200003</v>
      </c>
      <c r="W36" s="32">
        <v>860844.51919400005</v>
      </c>
      <c r="X36" s="32">
        <v>864168.24320699996</v>
      </c>
      <c r="Y36" s="32">
        <v>867491.96721899998</v>
      </c>
      <c r="Z36" s="34">
        <v>870815.69126899913</v>
      </c>
      <c r="AA36" s="35">
        <v>0</v>
      </c>
      <c r="AB36" s="40">
        <f>+(N36+N37+N38+N39+N40+N41)/$N$43</f>
        <v>9.5745475112745467E-4</v>
      </c>
      <c r="AC36" s="41"/>
    </row>
    <row r="37" spans="1:30" s="38" customFormat="1" ht="39.75" customHeight="1" x14ac:dyDescent="0.35">
      <c r="A37" s="28">
        <v>14</v>
      </c>
      <c r="B37" s="43"/>
      <c r="C37" s="28">
        <v>372938</v>
      </c>
      <c r="D37" s="28" t="s">
        <v>78</v>
      </c>
      <c r="E37" s="28" t="s">
        <v>81</v>
      </c>
      <c r="F37" s="28" t="s">
        <v>27</v>
      </c>
      <c r="G37" s="30">
        <v>1124341750</v>
      </c>
      <c r="H37" s="31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3">
        <f t="shared" si="0"/>
        <v>0</v>
      </c>
      <c r="O37" s="31">
        <v>33201.120970999997</v>
      </c>
      <c r="P37" s="32">
        <v>33333.396352999996</v>
      </c>
      <c r="Q37" s="32">
        <v>33465.671735000004</v>
      </c>
      <c r="R37" s="32">
        <v>33597.947117999996</v>
      </c>
      <c r="S37" s="32">
        <v>33730.222500000003</v>
      </c>
      <c r="T37" s="32">
        <v>33862.497882000003</v>
      </c>
      <c r="U37" s="32">
        <v>33994.773265000003</v>
      </c>
      <c r="V37" s="32">
        <v>34127.048647000003</v>
      </c>
      <c r="W37" s="32">
        <v>34259.324029000003</v>
      </c>
      <c r="X37" s="32">
        <v>34391.599412000003</v>
      </c>
      <c r="Y37" s="32">
        <v>34523.874794000003</v>
      </c>
      <c r="Z37" s="34">
        <v>34656.150293999992</v>
      </c>
      <c r="AA37" s="35">
        <v>0</v>
      </c>
      <c r="AB37" s="40"/>
      <c r="AC37" s="41"/>
    </row>
    <row r="38" spans="1:30" s="38" customFormat="1" ht="39.75" customHeight="1" x14ac:dyDescent="0.35">
      <c r="A38" s="28">
        <v>14</v>
      </c>
      <c r="B38" s="43"/>
      <c r="C38" s="28">
        <v>406316</v>
      </c>
      <c r="D38" s="28" t="s">
        <v>82</v>
      </c>
      <c r="E38" s="28" t="s">
        <v>83</v>
      </c>
      <c r="F38" s="28" t="s">
        <v>84</v>
      </c>
      <c r="G38" s="30">
        <v>50000000</v>
      </c>
      <c r="H38" s="31">
        <v>0</v>
      </c>
      <c r="I38" s="32">
        <v>15000000</v>
      </c>
      <c r="J38" s="32"/>
      <c r="K38" s="32">
        <v>20000000</v>
      </c>
      <c r="L38" s="32">
        <v>0</v>
      </c>
      <c r="M38" s="32">
        <v>0</v>
      </c>
      <c r="N38" s="33">
        <f t="shared" si="0"/>
        <v>35000000</v>
      </c>
      <c r="O38" s="31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4">
        <v>0</v>
      </c>
      <c r="AA38" s="35">
        <f t="shared" si="1"/>
        <v>1</v>
      </c>
      <c r="AB38" s="40"/>
      <c r="AC38" s="41"/>
    </row>
    <row r="39" spans="1:30" s="38" customFormat="1" ht="39.75" customHeight="1" x14ac:dyDescent="0.35">
      <c r="A39" s="28">
        <v>14</v>
      </c>
      <c r="B39" s="43"/>
      <c r="C39" s="28">
        <v>401429</v>
      </c>
      <c r="D39" s="28" t="s">
        <v>82</v>
      </c>
      <c r="E39" s="28" t="s">
        <v>85</v>
      </c>
      <c r="F39" s="28" t="s">
        <v>27</v>
      </c>
      <c r="G39" s="30">
        <v>4400000000</v>
      </c>
      <c r="H39" s="31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3">
        <f t="shared" si="0"/>
        <v>0</v>
      </c>
      <c r="O39" s="31">
        <v>736266.66666700004</v>
      </c>
      <c r="P39" s="32">
        <v>739200</v>
      </c>
      <c r="Q39" s="32">
        <v>742133.33333299996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4">
        <v>0</v>
      </c>
      <c r="AA39" s="35">
        <v>0</v>
      </c>
      <c r="AB39" s="40"/>
      <c r="AC39" s="41"/>
    </row>
    <row r="40" spans="1:30" s="38" customFormat="1" ht="39.75" customHeight="1" x14ac:dyDescent="0.35">
      <c r="A40" s="28">
        <v>14</v>
      </c>
      <c r="B40" s="43"/>
      <c r="C40" s="28"/>
      <c r="D40" s="28" t="s">
        <v>86</v>
      </c>
      <c r="E40" s="28" t="s">
        <v>87</v>
      </c>
      <c r="F40" s="28" t="s">
        <v>27</v>
      </c>
      <c r="G40" s="30">
        <v>327221004</v>
      </c>
      <c r="H40" s="31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3">
        <f t="shared" si="0"/>
        <v>0</v>
      </c>
      <c r="O40" s="31">
        <v>48428.560592000002</v>
      </c>
      <c r="P40" s="32">
        <v>48615.543450999998</v>
      </c>
      <c r="Q40" s="32">
        <v>48802.526311000001</v>
      </c>
      <c r="R40" s="32">
        <v>48989.509169999998</v>
      </c>
      <c r="S40" s="32">
        <v>49176.492030000001</v>
      </c>
      <c r="T40" s="32">
        <v>49363.474888999997</v>
      </c>
      <c r="U40" s="32">
        <v>49550.457749000001</v>
      </c>
      <c r="V40" s="32">
        <v>8.0800004070624709E-4</v>
      </c>
      <c r="W40" s="32">
        <v>0</v>
      </c>
      <c r="X40" s="32">
        <v>0</v>
      </c>
      <c r="Y40" s="32">
        <v>0</v>
      </c>
      <c r="Z40" s="34">
        <v>0</v>
      </c>
      <c r="AA40" s="35">
        <v>0</v>
      </c>
      <c r="AB40" s="40"/>
      <c r="AC40" s="41"/>
    </row>
    <row r="41" spans="1:30" s="38" customFormat="1" ht="39.75" customHeight="1" x14ac:dyDescent="0.35">
      <c r="A41" s="28">
        <v>14</v>
      </c>
      <c r="B41" s="42"/>
      <c r="C41" s="28">
        <v>418100</v>
      </c>
      <c r="D41" s="28" t="s">
        <v>86</v>
      </c>
      <c r="E41" s="28" t="s">
        <v>88</v>
      </c>
      <c r="F41" s="28" t="s">
        <v>27</v>
      </c>
      <c r="G41" s="30">
        <v>2117288584</v>
      </c>
      <c r="H41" s="31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3">
        <f t="shared" si="0"/>
        <v>0</v>
      </c>
      <c r="O41" s="31">
        <v>313358.56243200001</v>
      </c>
      <c r="P41" s="32">
        <v>314568.44105099997</v>
      </c>
      <c r="Q41" s="32">
        <v>315778.319671</v>
      </c>
      <c r="R41" s="32">
        <v>316988.19828999997</v>
      </c>
      <c r="S41" s="32">
        <v>318198.07691</v>
      </c>
      <c r="T41" s="32">
        <v>319407.95552900003</v>
      </c>
      <c r="U41" s="32">
        <v>320617.834149</v>
      </c>
      <c r="V41" s="32">
        <v>-3.1999778002500534E-5</v>
      </c>
      <c r="W41" s="32">
        <v>0</v>
      </c>
      <c r="X41" s="32">
        <v>0</v>
      </c>
      <c r="Y41" s="32">
        <v>0</v>
      </c>
      <c r="Z41" s="34">
        <v>0</v>
      </c>
      <c r="AA41" s="35">
        <v>0</v>
      </c>
      <c r="AB41" s="40"/>
      <c r="AC41" s="41"/>
    </row>
    <row r="42" spans="1:30" s="38" customFormat="1" ht="39.75" customHeight="1" thickBot="1" x14ac:dyDescent="0.4">
      <c r="A42" s="28">
        <v>17</v>
      </c>
      <c r="B42" s="28" t="s">
        <v>106</v>
      </c>
      <c r="C42" s="28">
        <v>309828</v>
      </c>
      <c r="D42" s="28" t="s">
        <v>89</v>
      </c>
      <c r="E42" s="28" t="s">
        <v>90</v>
      </c>
      <c r="F42" s="28" t="s">
        <v>91</v>
      </c>
      <c r="G42" s="30">
        <v>1960000000</v>
      </c>
      <c r="H42" s="31">
        <v>0</v>
      </c>
      <c r="I42" s="32">
        <v>0</v>
      </c>
      <c r="J42" s="32">
        <v>0</v>
      </c>
      <c r="K42" s="32">
        <v>0</v>
      </c>
      <c r="L42" s="32">
        <v>32147890</v>
      </c>
      <c r="M42" s="32">
        <v>16172000</v>
      </c>
      <c r="N42" s="33">
        <f t="shared" si="0"/>
        <v>48319890</v>
      </c>
      <c r="O42" s="31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4">
        <v>0</v>
      </c>
      <c r="AA42" s="35">
        <f t="shared" si="1"/>
        <v>1</v>
      </c>
      <c r="AB42" s="36">
        <f>+(N42)/$N$43</f>
        <v>1.3218316644130282E-3</v>
      </c>
      <c r="AD42" s="37"/>
    </row>
    <row r="43" spans="1:30" ht="39.75" customHeight="1" thickBot="1" x14ac:dyDescent="0.4">
      <c r="A43" s="44"/>
      <c r="B43" s="44"/>
      <c r="C43" s="44"/>
      <c r="D43" s="44"/>
      <c r="E43" s="44"/>
      <c r="F43" s="44"/>
      <c r="G43" s="45"/>
      <c r="H43" s="45"/>
      <c r="I43" s="45"/>
      <c r="J43" s="45"/>
      <c r="K43" s="45"/>
      <c r="L43" s="45"/>
      <c r="M43" s="45"/>
      <c r="N43" s="18">
        <f>+SUM(N2:N42)</f>
        <v>36555252307</v>
      </c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21"/>
      <c r="AB43" s="21"/>
    </row>
    <row r="44" spans="1:30" ht="39.75" customHeight="1" x14ac:dyDescent="0.35">
      <c r="A44" s="44"/>
      <c r="B44" s="44"/>
      <c r="C44" s="44"/>
      <c r="D44" s="44"/>
      <c r="E44" s="44"/>
      <c r="F44" s="44"/>
      <c r="G44" s="45"/>
      <c r="H44" s="45"/>
      <c r="I44" s="45"/>
      <c r="J44" s="45"/>
      <c r="K44" s="45"/>
      <c r="L44" s="45"/>
      <c r="M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spans="1:30" ht="39.75" customHeight="1" x14ac:dyDescent="0.35">
      <c r="A45" s="44"/>
      <c r="B45" s="44"/>
      <c r="C45" s="44"/>
      <c r="D45" s="44"/>
      <c r="E45" s="44"/>
      <c r="F45" s="44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spans="1:30" ht="39.75" customHeight="1" x14ac:dyDescent="0.35">
      <c r="A46" s="44"/>
      <c r="B46" s="44"/>
      <c r="C46" s="44"/>
      <c r="D46" s="44"/>
      <c r="E46" s="44"/>
      <c r="F46" s="44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spans="1:30" ht="39.75" customHeight="1" x14ac:dyDescent="0.35">
      <c r="A47" s="44"/>
      <c r="B47" s="44"/>
      <c r="C47" s="44"/>
      <c r="D47" s="44"/>
      <c r="E47" s="44"/>
      <c r="F47" s="44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spans="1:30" ht="39.75" customHeight="1" x14ac:dyDescent="0.35">
      <c r="A48" s="44"/>
      <c r="B48" s="44"/>
      <c r="C48" s="44"/>
      <c r="D48" s="44"/>
      <c r="E48" s="44"/>
      <c r="F48" s="44"/>
      <c r="G48" s="46"/>
      <c r="H48" s="46"/>
      <c r="I48" s="46"/>
      <c r="J48" s="46"/>
      <c r="K48" s="46"/>
      <c r="L48" s="46"/>
      <c r="M48" s="46"/>
      <c r="N48" s="45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5"/>
      <c r="AB48" s="45"/>
    </row>
    <row r="49" spans="1:28" ht="39.75" customHeight="1" x14ac:dyDescent="0.35">
      <c r="A49" s="44"/>
      <c r="B49" s="44"/>
      <c r="C49" s="44"/>
      <c r="D49" s="44"/>
      <c r="E49" s="44"/>
      <c r="F49" s="44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:28" ht="39.75" customHeight="1" x14ac:dyDescent="0.35">
      <c r="A50" s="44"/>
      <c r="B50" s="44"/>
      <c r="C50" s="44"/>
      <c r="D50" s="44"/>
      <c r="E50" s="44"/>
      <c r="F50" s="44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:28" ht="39.75" customHeight="1" x14ac:dyDescent="0.35">
      <c r="A51" s="44"/>
      <c r="B51" s="44"/>
      <c r="C51" s="44"/>
      <c r="D51" s="44"/>
      <c r="E51" s="44"/>
      <c r="F51" s="44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:28" ht="39.75" customHeight="1" x14ac:dyDescent="0.35">
      <c r="A52" s="44"/>
      <c r="B52" s="44"/>
      <c r="C52" s="44"/>
      <c r="D52" s="44"/>
      <c r="E52" s="44"/>
      <c r="F52" s="44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:28" ht="39.75" customHeight="1" x14ac:dyDescent="0.35">
      <c r="A53" s="44"/>
      <c r="B53" s="44"/>
      <c r="C53" s="44"/>
      <c r="D53" s="44"/>
      <c r="E53" s="44"/>
      <c r="F53" s="44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:28" ht="39.75" customHeight="1" x14ac:dyDescent="0.35">
      <c r="A54" s="44"/>
      <c r="B54" s="44"/>
      <c r="C54" s="44"/>
      <c r="D54" s="44"/>
      <c r="E54" s="44"/>
      <c r="F54" s="44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:28" ht="39.75" customHeight="1" x14ac:dyDescent="0.35">
      <c r="A55" s="44"/>
      <c r="B55" s="44"/>
      <c r="C55" s="44"/>
      <c r="D55" s="44"/>
      <c r="E55" s="44"/>
      <c r="F55" s="44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:28" ht="39.75" customHeight="1" x14ac:dyDescent="0.35">
      <c r="A56" s="44"/>
      <c r="B56" s="44"/>
      <c r="C56" s="44"/>
      <c r="D56" s="44"/>
      <c r="E56" s="44"/>
      <c r="F56" s="44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:28" ht="39.75" customHeight="1" x14ac:dyDescent="0.35">
      <c r="A57" s="44"/>
      <c r="B57" s="44"/>
      <c r="C57" s="44"/>
      <c r="D57" s="44"/>
      <c r="E57" s="44"/>
      <c r="F57" s="44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:28" ht="39.75" customHeight="1" x14ac:dyDescent="0.35">
      <c r="A58" s="44"/>
      <c r="B58" s="44"/>
      <c r="C58" s="44"/>
      <c r="D58" s="44"/>
      <c r="E58" s="44"/>
      <c r="F58" s="44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:28" ht="39.75" customHeight="1" x14ac:dyDescent="0.35">
      <c r="A59" s="44"/>
      <c r="B59" s="44"/>
      <c r="C59" s="44"/>
      <c r="D59" s="44"/>
      <c r="E59" s="44"/>
      <c r="F59" s="44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:28" ht="39.75" customHeight="1" x14ac:dyDescent="0.35">
      <c r="A60" s="44"/>
      <c r="B60" s="44"/>
      <c r="C60" s="44"/>
      <c r="D60" s="44"/>
      <c r="E60" s="44"/>
      <c r="F60" s="44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:28" ht="39.75" customHeight="1" x14ac:dyDescent="0.35">
      <c r="A61" s="44"/>
      <c r="B61" s="44"/>
      <c r="C61" s="44"/>
      <c r="D61" s="44"/>
      <c r="E61" s="44"/>
      <c r="F61" s="44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:28" ht="39.75" customHeight="1" x14ac:dyDescent="0.35">
      <c r="A62" s="44"/>
      <c r="B62" s="44"/>
      <c r="C62" s="44"/>
      <c r="D62" s="44"/>
      <c r="E62" s="44"/>
      <c r="F62" s="44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:28" ht="39.75" customHeight="1" x14ac:dyDescent="0.35">
      <c r="A63" s="44"/>
      <c r="B63" s="44"/>
      <c r="C63" s="44"/>
      <c r="D63" s="44"/>
      <c r="E63" s="44"/>
      <c r="F63" s="44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:28" ht="39.75" customHeight="1" x14ac:dyDescent="0.35">
      <c r="A64" s="44"/>
      <c r="B64" s="44"/>
      <c r="C64" s="44"/>
      <c r="D64" s="44"/>
      <c r="E64" s="44"/>
      <c r="F64" s="44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:28" ht="39.75" customHeight="1" x14ac:dyDescent="0.35">
      <c r="A65" s="44"/>
      <c r="B65" s="44"/>
      <c r="C65" s="44"/>
      <c r="D65" s="44"/>
      <c r="E65" s="44"/>
      <c r="F65" s="44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:28" ht="39.75" customHeight="1" x14ac:dyDescent="0.35">
      <c r="A66" s="44"/>
      <c r="B66" s="44"/>
      <c r="C66" s="44"/>
      <c r="D66" s="44"/>
      <c r="E66" s="44"/>
      <c r="F66" s="44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:28" ht="39.75" customHeight="1" x14ac:dyDescent="0.35">
      <c r="A67" s="44"/>
      <c r="B67" s="44"/>
      <c r="C67" s="44"/>
      <c r="D67" s="44"/>
      <c r="E67" s="44"/>
      <c r="F67" s="44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:28" ht="39.75" customHeight="1" x14ac:dyDescent="0.35">
      <c r="A68" s="44"/>
      <c r="B68" s="44"/>
      <c r="C68" s="44"/>
      <c r="D68" s="44"/>
      <c r="E68" s="44"/>
      <c r="F68" s="44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:28" ht="39.75" customHeight="1" x14ac:dyDescent="0.35">
      <c r="A69" s="44"/>
      <c r="B69" s="44"/>
      <c r="C69" s="44"/>
      <c r="D69" s="44"/>
      <c r="E69" s="44"/>
      <c r="F69" s="44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:28" ht="39.75" customHeight="1" x14ac:dyDescent="0.35">
      <c r="A70" s="44"/>
      <c r="B70" s="44"/>
      <c r="C70" s="44"/>
      <c r="D70" s="44"/>
      <c r="E70" s="44"/>
      <c r="F70" s="44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:28" ht="39.75" customHeight="1" x14ac:dyDescent="0.35">
      <c r="A71" s="44"/>
      <c r="B71" s="44"/>
      <c r="C71" s="44"/>
      <c r="D71" s="44"/>
      <c r="E71" s="44"/>
      <c r="F71" s="44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:28" ht="39.75" customHeight="1" x14ac:dyDescent="0.35">
      <c r="A72" s="44"/>
      <c r="B72" s="44"/>
      <c r="C72" s="44"/>
      <c r="D72" s="44"/>
      <c r="E72" s="44"/>
      <c r="F72" s="44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:28" ht="39.75" customHeight="1" x14ac:dyDescent="0.35">
      <c r="A73" s="44"/>
      <c r="B73" s="44"/>
      <c r="C73" s="44"/>
      <c r="D73" s="44"/>
      <c r="E73" s="44"/>
      <c r="F73" s="44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:28" ht="39.75" customHeight="1" x14ac:dyDescent="0.35">
      <c r="A74" s="44"/>
      <c r="B74" s="44"/>
      <c r="C74" s="44"/>
      <c r="D74" s="44"/>
      <c r="E74" s="44"/>
      <c r="F74" s="44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:28" ht="39.75" customHeight="1" x14ac:dyDescent="0.35">
      <c r="A75" s="44"/>
      <c r="B75" s="44"/>
      <c r="C75" s="44"/>
      <c r="D75" s="44"/>
      <c r="E75" s="44"/>
      <c r="F75" s="44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:28" ht="39.75" customHeight="1" x14ac:dyDescent="0.35">
      <c r="A76" s="44"/>
      <c r="B76" s="44"/>
      <c r="C76" s="44"/>
      <c r="D76" s="44"/>
      <c r="E76" s="44"/>
      <c r="F76" s="44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:28" ht="39.75" customHeight="1" x14ac:dyDescent="0.35">
      <c r="A77" s="44"/>
      <c r="B77" s="44"/>
      <c r="C77" s="44"/>
      <c r="D77" s="44"/>
      <c r="E77" s="44"/>
      <c r="F77" s="44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:28" ht="39.75" customHeight="1" x14ac:dyDescent="0.35">
      <c r="A78" s="44"/>
      <c r="B78" s="44"/>
      <c r="C78" s="44"/>
      <c r="D78" s="44"/>
      <c r="E78" s="44"/>
      <c r="F78" s="44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:28" ht="39.75" customHeight="1" x14ac:dyDescent="0.35">
      <c r="A79" s="44"/>
      <c r="B79" s="44"/>
      <c r="C79" s="44"/>
      <c r="D79" s="44"/>
      <c r="E79" s="44"/>
      <c r="F79" s="44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:28" ht="39.75" customHeight="1" x14ac:dyDescent="0.35">
      <c r="A80" s="44"/>
      <c r="B80" s="44"/>
      <c r="C80" s="44"/>
      <c r="D80" s="44"/>
      <c r="E80" s="44"/>
      <c r="F80" s="44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:28" ht="39.75" customHeight="1" x14ac:dyDescent="0.35">
      <c r="A81" s="44"/>
      <c r="B81" s="44"/>
      <c r="C81" s="44"/>
      <c r="D81" s="44"/>
      <c r="E81" s="44"/>
      <c r="F81" s="44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:28" ht="39.75" customHeight="1" x14ac:dyDescent="0.35">
      <c r="A82" s="44"/>
      <c r="B82" s="44"/>
      <c r="C82" s="44"/>
      <c r="D82" s="44"/>
      <c r="E82" s="44"/>
      <c r="F82" s="44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:28" ht="39.75" customHeight="1" x14ac:dyDescent="0.35">
      <c r="A83" s="44"/>
      <c r="B83" s="44"/>
      <c r="C83" s="44"/>
      <c r="D83" s="44"/>
      <c r="E83" s="44"/>
      <c r="F83" s="44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:28" ht="39.75" customHeight="1" x14ac:dyDescent="0.35">
      <c r="A84" s="44"/>
      <c r="B84" s="44"/>
      <c r="C84" s="44"/>
      <c r="D84" s="44"/>
      <c r="E84" s="44"/>
      <c r="F84" s="44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:28" ht="39.75" customHeight="1" x14ac:dyDescent="0.35">
      <c r="A85" s="44"/>
      <c r="B85" s="44"/>
      <c r="C85" s="44"/>
      <c r="D85" s="44"/>
      <c r="E85" s="44"/>
      <c r="F85" s="44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:28" ht="39.75" customHeight="1" x14ac:dyDescent="0.35">
      <c r="A86" s="44"/>
      <c r="B86" s="44"/>
      <c r="C86" s="44"/>
      <c r="D86" s="44"/>
      <c r="E86" s="44"/>
      <c r="F86" s="44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:28" ht="39.75" customHeight="1" x14ac:dyDescent="0.35">
      <c r="A87" s="44"/>
      <c r="B87" s="44"/>
      <c r="C87" s="44"/>
      <c r="D87" s="44"/>
      <c r="E87" s="44"/>
      <c r="F87" s="44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:28" ht="39.75" customHeight="1" x14ac:dyDescent="0.35">
      <c r="A88" s="44"/>
      <c r="B88" s="44"/>
      <c r="C88" s="44"/>
      <c r="D88" s="44"/>
      <c r="E88" s="44"/>
      <c r="F88" s="44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  <row r="89" spans="1:28" ht="39.75" customHeight="1" x14ac:dyDescent="0.35">
      <c r="A89" s="44"/>
      <c r="B89" s="44"/>
      <c r="C89" s="44"/>
      <c r="D89" s="44"/>
      <c r="E89" s="44"/>
      <c r="F89" s="44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</row>
    <row r="90" spans="1:28" ht="39.75" customHeight="1" x14ac:dyDescent="0.35">
      <c r="A90" s="44"/>
      <c r="B90" s="44"/>
      <c r="C90" s="44"/>
      <c r="D90" s="44"/>
      <c r="E90" s="44"/>
      <c r="F90" s="44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</row>
    <row r="91" spans="1:28" ht="39.75" customHeight="1" x14ac:dyDescent="0.35">
      <c r="A91" s="44"/>
      <c r="B91" s="44"/>
      <c r="C91" s="44"/>
      <c r="D91" s="44"/>
      <c r="E91" s="44"/>
      <c r="F91" s="44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</row>
    <row r="92" spans="1:28" ht="39.75" customHeight="1" x14ac:dyDescent="0.35">
      <c r="A92" s="44"/>
      <c r="B92" s="44"/>
      <c r="C92" s="44"/>
      <c r="D92" s="44"/>
      <c r="E92" s="44"/>
      <c r="F92" s="44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</row>
    <row r="93" spans="1:28" ht="39.75" customHeight="1" x14ac:dyDescent="0.35">
      <c r="A93" s="44"/>
      <c r="B93" s="44"/>
      <c r="C93" s="44"/>
      <c r="D93" s="44"/>
      <c r="E93" s="44"/>
      <c r="F93" s="44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</row>
    <row r="94" spans="1:28" ht="39.75" customHeight="1" x14ac:dyDescent="0.35">
      <c r="A94" s="44"/>
      <c r="B94" s="44"/>
      <c r="C94" s="44"/>
      <c r="D94" s="44"/>
      <c r="E94" s="44"/>
      <c r="F94" s="44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</row>
    <row r="95" spans="1:28" ht="39.75" customHeight="1" x14ac:dyDescent="0.35">
      <c r="A95" s="44"/>
      <c r="B95" s="44"/>
      <c r="C95" s="44"/>
      <c r="D95" s="44"/>
      <c r="E95" s="44"/>
      <c r="F95" s="44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</row>
    <row r="96" spans="1:28" ht="39.75" customHeight="1" x14ac:dyDescent="0.35">
      <c r="A96" s="44"/>
      <c r="B96" s="44"/>
      <c r="C96" s="44"/>
      <c r="D96" s="44"/>
      <c r="E96" s="44"/>
      <c r="F96" s="44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</row>
    <row r="97" spans="1:28" ht="39.75" customHeight="1" x14ac:dyDescent="0.35">
      <c r="A97" s="44"/>
      <c r="B97" s="44"/>
      <c r="C97" s="44"/>
      <c r="D97" s="44"/>
      <c r="E97" s="44"/>
      <c r="F97" s="44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</row>
    <row r="98" spans="1:28" ht="39.75" customHeight="1" x14ac:dyDescent="0.35">
      <c r="A98" s="44"/>
      <c r="B98" s="44"/>
      <c r="C98" s="44"/>
      <c r="D98" s="44"/>
      <c r="E98" s="44"/>
      <c r="F98" s="44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</row>
    <row r="99" spans="1:28" ht="39.75" customHeight="1" x14ac:dyDescent="0.35">
      <c r="A99" s="44"/>
      <c r="B99" s="44"/>
      <c r="C99" s="44"/>
      <c r="D99" s="44"/>
      <c r="E99" s="44"/>
      <c r="F99" s="44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</row>
    <row r="100" spans="1:28" ht="39.75" customHeight="1" x14ac:dyDescent="0.35">
      <c r="A100" s="44"/>
      <c r="B100" s="44"/>
      <c r="C100" s="44"/>
      <c r="D100" s="44"/>
      <c r="E100" s="44"/>
      <c r="F100" s="44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</row>
    <row r="101" spans="1:28" ht="39.75" customHeight="1" x14ac:dyDescent="0.35">
      <c r="A101" s="44"/>
      <c r="B101" s="44"/>
      <c r="C101" s="44"/>
      <c r="D101" s="44"/>
      <c r="E101" s="44"/>
      <c r="F101" s="44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</row>
    <row r="102" spans="1:28" ht="39.75" customHeight="1" x14ac:dyDescent="0.35">
      <c r="A102" s="44"/>
      <c r="B102" s="44"/>
      <c r="C102" s="44"/>
      <c r="D102" s="44"/>
      <c r="E102" s="44"/>
      <c r="F102" s="44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</row>
    <row r="103" spans="1:28" ht="39.75" customHeight="1" x14ac:dyDescent="0.35">
      <c r="A103" s="44"/>
      <c r="B103" s="44"/>
      <c r="C103" s="44"/>
      <c r="D103" s="44"/>
      <c r="E103" s="44"/>
      <c r="F103" s="44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</row>
    <row r="104" spans="1:28" ht="39.75" customHeight="1" x14ac:dyDescent="0.35">
      <c r="A104" s="44"/>
      <c r="B104" s="44"/>
      <c r="C104" s="44"/>
      <c r="D104" s="44"/>
      <c r="E104" s="44"/>
      <c r="F104" s="44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</row>
    <row r="105" spans="1:28" ht="39.75" customHeight="1" x14ac:dyDescent="0.35">
      <c r="A105" s="44"/>
      <c r="B105" s="44"/>
      <c r="C105" s="44"/>
      <c r="D105" s="44"/>
      <c r="E105" s="44"/>
      <c r="F105" s="44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</row>
    <row r="106" spans="1:28" ht="39.75" customHeight="1" x14ac:dyDescent="0.35">
      <c r="A106" s="44"/>
      <c r="B106" s="44"/>
      <c r="C106" s="44"/>
      <c r="D106" s="44"/>
      <c r="E106" s="44"/>
      <c r="F106" s="44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</row>
    <row r="107" spans="1:28" ht="39.75" customHeight="1" x14ac:dyDescent="0.35">
      <c r="A107" s="44"/>
      <c r="B107" s="44"/>
      <c r="C107" s="44"/>
      <c r="D107" s="44"/>
      <c r="E107" s="44"/>
      <c r="F107" s="44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</row>
    <row r="108" spans="1:28" ht="39.75" customHeight="1" x14ac:dyDescent="0.35">
      <c r="A108" s="44"/>
      <c r="B108" s="44"/>
      <c r="C108" s="44"/>
      <c r="D108" s="44"/>
      <c r="E108" s="44"/>
      <c r="F108" s="44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</row>
    <row r="109" spans="1:28" ht="39.75" customHeight="1" x14ac:dyDescent="0.35">
      <c r="A109" s="44"/>
      <c r="B109" s="44"/>
      <c r="C109" s="44"/>
      <c r="D109" s="44"/>
      <c r="E109" s="44"/>
      <c r="F109" s="44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</row>
    <row r="110" spans="1:28" ht="39.75" customHeight="1" x14ac:dyDescent="0.35">
      <c r="A110" s="44"/>
      <c r="B110" s="44"/>
      <c r="C110" s="44"/>
      <c r="D110" s="44"/>
      <c r="E110" s="44"/>
      <c r="F110" s="44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</row>
    <row r="111" spans="1:28" ht="39.75" customHeight="1" x14ac:dyDescent="0.35">
      <c r="A111" s="44"/>
      <c r="B111" s="44"/>
      <c r="C111" s="44"/>
      <c r="D111" s="44"/>
      <c r="E111" s="44"/>
      <c r="F111" s="44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</row>
    <row r="112" spans="1:28" ht="39.75" customHeight="1" x14ac:dyDescent="0.35">
      <c r="A112" s="44"/>
      <c r="B112" s="44"/>
      <c r="C112" s="44"/>
      <c r="D112" s="44"/>
      <c r="E112" s="44"/>
      <c r="F112" s="44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</row>
    <row r="113" spans="1:28" ht="39.75" customHeight="1" x14ac:dyDescent="0.35">
      <c r="A113" s="44"/>
      <c r="B113" s="44"/>
      <c r="C113" s="44"/>
      <c r="D113" s="44"/>
      <c r="E113" s="44"/>
      <c r="F113" s="44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</row>
    <row r="114" spans="1:28" ht="39.75" customHeight="1" x14ac:dyDescent="0.35">
      <c r="A114" s="44"/>
      <c r="B114" s="44"/>
      <c r="C114" s="44"/>
      <c r="D114" s="44"/>
      <c r="E114" s="44"/>
      <c r="F114" s="44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</row>
    <row r="115" spans="1:28" ht="39.75" customHeight="1" x14ac:dyDescent="0.35">
      <c r="A115" s="44"/>
      <c r="B115" s="44"/>
      <c r="C115" s="44"/>
      <c r="D115" s="44"/>
      <c r="E115" s="44"/>
      <c r="F115" s="44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</row>
    <row r="116" spans="1:28" ht="39.75" customHeight="1" x14ac:dyDescent="0.35">
      <c r="A116" s="44"/>
      <c r="B116" s="44"/>
      <c r="C116" s="44"/>
      <c r="D116" s="44"/>
      <c r="E116" s="44"/>
      <c r="F116" s="44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</row>
    <row r="117" spans="1:28" ht="39.75" customHeight="1" x14ac:dyDescent="0.35">
      <c r="A117" s="44"/>
      <c r="B117" s="44"/>
      <c r="C117" s="44"/>
      <c r="D117" s="44"/>
      <c r="E117" s="44"/>
      <c r="F117" s="44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</row>
    <row r="118" spans="1:28" ht="39.75" customHeight="1" x14ac:dyDescent="0.35">
      <c r="A118" s="44"/>
      <c r="B118" s="44"/>
      <c r="C118" s="44"/>
      <c r="D118" s="44"/>
      <c r="E118" s="44"/>
      <c r="F118" s="44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</row>
    <row r="119" spans="1:28" ht="39.75" customHeight="1" x14ac:dyDescent="0.35">
      <c r="A119" s="44"/>
      <c r="B119" s="44"/>
      <c r="C119" s="44"/>
      <c r="D119" s="44"/>
      <c r="E119" s="44"/>
      <c r="F119" s="44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</row>
    <row r="120" spans="1:28" ht="39.75" customHeight="1" x14ac:dyDescent="0.35">
      <c r="A120" s="44"/>
      <c r="B120" s="44"/>
      <c r="C120" s="44"/>
      <c r="D120" s="44"/>
      <c r="E120" s="44"/>
      <c r="F120" s="44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</row>
    <row r="121" spans="1:28" ht="39.75" customHeight="1" x14ac:dyDescent="0.35">
      <c r="A121" s="44"/>
      <c r="B121" s="44"/>
      <c r="C121" s="44"/>
      <c r="D121" s="44"/>
      <c r="E121" s="44"/>
      <c r="F121" s="44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</row>
    <row r="122" spans="1:28" ht="39.75" customHeight="1" x14ac:dyDescent="0.35">
      <c r="A122" s="44"/>
      <c r="B122" s="44"/>
      <c r="C122" s="44"/>
      <c r="D122" s="44"/>
      <c r="E122" s="44"/>
      <c r="F122" s="44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</row>
    <row r="123" spans="1:28" ht="39.75" customHeight="1" x14ac:dyDescent="0.35">
      <c r="A123" s="44"/>
      <c r="B123" s="44"/>
      <c r="C123" s="44"/>
      <c r="D123" s="44"/>
      <c r="E123" s="44"/>
      <c r="F123" s="44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</row>
    <row r="124" spans="1:28" ht="39.75" customHeight="1" x14ac:dyDescent="0.35">
      <c r="A124" s="44"/>
      <c r="B124" s="44"/>
      <c r="C124" s="44"/>
      <c r="D124" s="44"/>
      <c r="E124" s="44"/>
      <c r="F124" s="44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28" ht="39.75" customHeight="1" x14ac:dyDescent="0.35">
      <c r="A125" s="44"/>
      <c r="B125" s="44"/>
      <c r="C125" s="44"/>
      <c r="D125" s="44"/>
      <c r="E125" s="44"/>
      <c r="F125" s="44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28" ht="39.75" customHeight="1" x14ac:dyDescent="0.35">
      <c r="A126" s="44"/>
      <c r="B126" s="44"/>
      <c r="C126" s="44"/>
      <c r="D126" s="44"/>
      <c r="E126" s="44"/>
      <c r="F126" s="44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</row>
    <row r="127" spans="1:28" ht="39.75" customHeight="1" x14ac:dyDescent="0.35">
      <c r="A127" s="44"/>
      <c r="B127" s="44"/>
      <c r="C127" s="44"/>
      <c r="D127" s="44"/>
      <c r="E127" s="44"/>
      <c r="F127" s="44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28" ht="39.75" customHeight="1" x14ac:dyDescent="0.35">
      <c r="A128" s="44"/>
      <c r="B128" s="44"/>
      <c r="C128" s="44"/>
      <c r="D128" s="44"/>
      <c r="E128" s="44"/>
      <c r="F128" s="44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</row>
    <row r="129" spans="1:28" ht="39.75" customHeight="1" x14ac:dyDescent="0.35">
      <c r="A129" s="44"/>
      <c r="B129" s="44"/>
      <c r="C129" s="44"/>
      <c r="D129" s="44"/>
      <c r="E129" s="44"/>
      <c r="F129" s="44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</row>
    <row r="130" spans="1:28" ht="39.75" customHeight="1" x14ac:dyDescent="0.35">
      <c r="A130" s="44"/>
      <c r="B130" s="44"/>
      <c r="C130" s="44"/>
      <c r="D130" s="44"/>
      <c r="E130" s="44"/>
      <c r="F130" s="44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</row>
    <row r="131" spans="1:28" ht="39.75" customHeight="1" x14ac:dyDescent="0.35">
      <c r="A131" s="44"/>
      <c r="B131" s="44"/>
      <c r="C131" s="44"/>
      <c r="D131" s="44"/>
      <c r="E131" s="44"/>
      <c r="F131" s="44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28" ht="39.75" customHeight="1" x14ac:dyDescent="0.35">
      <c r="A132" s="44"/>
      <c r="B132" s="44"/>
      <c r="C132" s="44"/>
      <c r="D132" s="44"/>
      <c r="E132" s="44"/>
      <c r="F132" s="44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</row>
    <row r="133" spans="1:28" ht="39.75" customHeight="1" x14ac:dyDescent="0.35">
      <c r="A133" s="44"/>
      <c r="B133" s="44"/>
      <c r="C133" s="44"/>
      <c r="D133" s="44"/>
      <c r="E133" s="44"/>
      <c r="F133" s="44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28" ht="39.75" customHeight="1" x14ac:dyDescent="0.35">
      <c r="A134" s="44"/>
      <c r="B134" s="44"/>
      <c r="C134" s="44"/>
      <c r="D134" s="44"/>
      <c r="E134" s="44"/>
      <c r="F134" s="44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</row>
    <row r="135" spans="1:28" ht="39.75" customHeight="1" x14ac:dyDescent="0.35">
      <c r="A135" s="44"/>
      <c r="B135" s="44"/>
      <c r="C135" s="44"/>
      <c r="D135" s="44"/>
      <c r="E135" s="44"/>
      <c r="F135" s="44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</row>
    <row r="136" spans="1:28" ht="39.75" customHeight="1" x14ac:dyDescent="0.35">
      <c r="A136" s="44"/>
      <c r="B136" s="44"/>
      <c r="C136" s="44"/>
      <c r="D136" s="44"/>
      <c r="E136" s="44"/>
      <c r="F136" s="44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</row>
    <row r="137" spans="1:28" ht="39.75" customHeight="1" x14ac:dyDescent="0.35">
      <c r="A137" s="44"/>
      <c r="B137" s="44"/>
      <c r="C137" s="44"/>
      <c r="D137" s="44"/>
      <c r="E137" s="44"/>
      <c r="F137" s="44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</row>
    <row r="138" spans="1:28" ht="39.75" customHeight="1" x14ac:dyDescent="0.35">
      <c r="A138" s="44"/>
      <c r="B138" s="44"/>
      <c r="C138" s="44"/>
      <c r="D138" s="44"/>
      <c r="E138" s="44"/>
      <c r="F138" s="44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</row>
    <row r="139" spans="1:28" ht="39.75" customHeight="1" x14ac:dyDescent="0.35">
      <c r="A139" s="44"/>
      <c r="B139" s="44"/>
      <c r="C139" s="44"/>
      <c r="D139" s="44"/>
      <c r="E139" s="44"/>
      <c r="F139" s="44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</row>
    <row r="140" spans="1:28" ht="39.75" customHeight="1" x14ac:dyDescent="0.35">
      <c r="A140" s="44"/>
      <c r="B140" s="44"/>
      <c r="C140" s="44"/>
      <c r="D140" s="44"/>
      <c r="E140" s="44"/>
      <c r="F140" s="44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</row>
    <row r="141" spans="1:28" ht="39.75" customHeight="1" x14ac:dyDescent="0.35">
      <c r="A141" s="44"/>
      <c r="B141" s="44"/>
      <c r="C141" s="44"/>
      <c r="D141" s="44"/>
      <c r="E141" s="44"/>
      <c r="F141" s="44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</row>
    <row r="142" spans="1:28" ht="39.75" customHeight="1" x14ac:dyDescent="0.35">
      <c r="A142" s="44"/>
      <c r="B142" s="44"/>
      <c r="C142" s="44"/>
      <c r="D142" s="44"/>
      <c r="E142" s="44"/>
      <c r="F142" s="44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</row>
    <row r="143" spans="1:28" ht="39.75" customHeight="1" x14ac:dyDescent="0.35">
      <c r="A143" s="44"/>
      <c r="B143" s="44"/>
      <c r="C143" s="44"/>
      <c r="D143" s="44"/>
      <c r="E143" s="44"/>
      <c r="F143" s="44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</row>
    <row r="144" spans="1:28" ht="39.75" customHeight="1" x14ac:dyDescent="0.35">
      <c r="A144" s="44"/>
      <c r="B144" s="44"/>
      <c r="C144" s="44"/>
      <c r="D144" s="44"/>
      <c r="E144" s="44"/>
      <c r="F144" s="44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</row>
    <row r="145" spans="1:28" ht="39.75" customHeight="1" x14ac:dyDescent="0.35">
      <c r="A145" s="44"/>
      <c r="B145" s="44"/>
      <c r="C145" s="44"/>
      <c r="D145" s="44"/>
      <c r="E145" s="44"/>
      <c r="F145" s="44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</row>
    <row r="146" spans="1:28" ht="39.75" customHeight="1" x14ac:dyDescent="0.35">
      <c r="A146" s="44"/>
      <c r="B146" s="44"/>
      <c r="C146" s="44"/>
      <c r="D146" s="44"/>
      <c r="E146" s="44"/>
      <c r="F146" s="44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</row>
    <row r="147" spans="1:28" ht="39.75" customHeight="1" x14ac:dyDescent="0.35">
      <c r="A147" s="44"/>
      <c r="B147" s="44"/>
      <c r="C147" s="44"/>
      <c r="D147" s="44"/>
      <c r="E147" s="44"/>
      <c r="F147" s="44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</row>
    <row r="148" spans="1:28" ht="39.75" customHeight="1" x14ac:dyDescent="0.35">
      <c r="A148" s="44"/>
      <c r="B148" s="44"/>
      <c r="C148" s="44"/>
      <c r="D148" s="44"/>
      <c r="E148" s="44"/>
      <c r="F148" s="44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</row>
    <row r="149" spans="1:28" ht="39.75" customHeight="1" x14ac:dyDescent="0.35">
      <c r="A149" s="44"/>
      <c r="B149" s="44"/>
      <c r="C149" s="44"/>
      <c r="D149" s="44"/>
      <c r="E149" s="44"/>
      <c r="F149" s="44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</row>
    <row r="150" spans="1:28" ht="39.75" customHeight="1" x14ac:dyDescent="0.35">
      <c r="A150" s="44"/>
      <c r="B150" s="44"/>
      <c r="C150" s="44"/>
      <c r="D150" s="44"/>
      <c r="E150" s="44"/>
      <c r="F150" s="44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</row>
    <row r="151" spans="1:28" ht="39.75" customHeight="1" x14ac:dyDescent="0.35">
      <c r="A151" s="44"/>
      <c r="B151" s="44"/>
      <c r="C151" s="44"/>
      <c r="D151" s="44"/>
      <c r="E151" s="44"/>
      <c r="F151" s="44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</row>
    <row r="152" spans="1:28" ht="39.75" customHeight="1" x14ac:dyDescent="0.35">
      <c r="A152" s="44"/>
      <c r="B152" s="44"/>
      <c r="C152" s="44"/>
      <c r="D152" s="44"/>
      <c r="E152" s="44"/>
      <c r="F152" s="44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</row>
    <row r="153" spans="1:28" ht="39.75" customHeight="1" x14ac:dyDescent="0.35">
      <c r="A153" s="44"/>
      <c r="B153" s="44"/>
      <c r="C153" s="44"/>
      <c r="D153" s="44"/>
      <c r="E153" s="44"/>
      <c r="F153" s="44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</row>
    <row r="154" spans="1:28" ht="39.75" customHeight="1" x14ac:dyDescent="0.35">
      <c r="A154" s="44"/>
      <c r="B154" s="44"/>
      <c r="C154" s="44"/>
      <c r="D154" s="44"/>
      <c r="E154" s="44"/>
      <c r="F154" s="44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</row>
    <row r="155" spans="1:28" ht="39.75" customHeight="1" x14ac:dyDescent="0.35">
      <c r="A155" s="44"/>
      <c r="B155" s="44"/>
      <c r="C155" s="44"/>
      <c r="D155" s="44"/>
      <c r="E155" s="44"/>
      <c r="F155" s="44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</row>
    <row r="156" spans="1:28" ht="39.75" customHeight="1" x14ac:dyDescent="0.35">
      <c r="A156" s="44"/>
      <c r="B156" s="44"/>
      <c r="C156" s="44"/>
      <c r="D156" s="44"/>
      <c r="E156" s="44"/>
      <c r="F156" s="44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</row>
    <row r="157" spans="1:28" ht="39.75" customHeight="1" x14ac:dyDescent="0.35">
      <c r="A157" s="44"/>
      <c r="B157" s="44"/>
      <c r="C157" s="44"/>
      <c r="D157" s="44"/>
      <c r="E157" s="44"/>
      <c r="F157" s="44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</row>
    <row r="158" spans="1:28" ht="39.75" customHeight="1" x14ac:dyDescent="0.35">
      <c r="A158" s="44"/>
      <c r="B158" s="44"/>
      <c r="C158" s="44"/>
      <c r="D158" s="44"/>
      <c r="E158" s="44"/>
      <c r="F158" s="44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</row>
    <row r="159" spans="1:28" ht="39.75" customHeight="1" x14ac:dyDescent="0.35">
      <c r="A159" s="44"/>
      <c r="B159" s="44"/>
      <c r="C159" s="44"/>
      <c r="D159" s="44"/>
      <c r="E159" s="44"/>
      <c r="F159" s="44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</row>
    <row r="160" spans="1:28" ht="39.75" customHeight="1" x14ac:dyDescent="0.35">
      <c r="A160" s="44"/>
      <c r="B160" s="44"/>
      <c r="C160" s="44"/>
      <c r="D160" s="44"/>
      <c r="E160" s="44"/>
      <c r="F160" s="44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</row>
    <row r="161" spans="1:28" ht="39.75" customHeight="1" x14ac:dyDescent="0.35">
      <c r="A161" s="44"/>
      <c r="B161" s="44"/>
      <c r="C161" s="44"/>
      <c r="D161" s="44"/>
      <c r="E161" s="44"/>
      <c r="F161" s="44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</row>
    <row r="162" spans="1:28" ht="39.75" customHeight="1" x14ac:dyDescent="0.35">
      <c r="A162" s="44"/>
      <c r="B162" s="44"/>
      <c r="C162" s="44"/>
      <c r="D162" s="44"/>
      <c r="E162" s="44"/>
      <c r="F162" s="44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</row>
    <row r="163" spans="1:28" ht="39.75" customHeight="1" x14ac:dyDescent="0.35">
      <c r="A163" s="44"/>
      <c r="B163" s="44"/>
      <c r="C163" s="44"/>
      <c r="D163" s="44"/>
      <c r="E163" s="44"/>
      <c r="F163" s="44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</row>
    <row r="164" spans="1:28" ht="39.75" customHeight="1" x14ac:dyDescent="0.35">
      <c r="A164" s="44"/>
      <c r="B164" s="44"/>
      <c r="C164" s="44"/>
      <c r="D164" s="44"/>
      <c r="E164" s="44"/>
      <c r="F164" s="44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</row>
    <row r="165" spans="1:28" ht="39.75" customHeight="1" x14ac:dyDescent="0.35">
      <c r="A165" s="44"/>
      <c r="B165" s="44"/>
      <c r="C165" s="44"/>
      <c r="D165" s="44"/>
      <c r="E165" s="44"/>
      <c r="F165" s="44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</row>
    <row r="166" spans="1:28" ht="39.75" customHeight="1" x14ac:dyDescent="0.35">
      <c r="A166" s="44"/>
      <c r="B166" s="44"/>
      <c r="C166" s="44"/>
      <c r="D166" s="44"/>
      <c r="E166" s="44"/>
      <c r="F166" s="44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ht="39.75" customHeight="1" x14ac:dyDescent="0.35">
      <c r="A167" s="44"/>
      <c r="B167" s="44"/>
      <c r="C167" s="44"/>
      <c r="D167" s="44"/>
      <c r="E167" s="44"/>
      <c r="F167" s="44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</row>
    <row r="168" spans="1:28" ht="39.75" customHeight="1" x14ac:dyDescent="0.35">
      <c r="A168" s="44"/>
      <c r="B168" s="44"/>
      <c r="C168" s="44"/>
      <c r="D168" s="44"/>
      <c r="E168" s="44"/>
      <c r="F168" s="44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</row>
    <row r="169" spans="1:28" ht="39.75" customHeight="1" x14ac:dyDescent="0.35">
      <c r="A169" s="44"/>
      <c r="B169" s="44"/>
      <c r="C169" s="44"/>
      <c r="D169" s="44"/>
      <c r="E169" s="44"/>
      <c r="F169" s="44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</row>
    <row r="170" spans="1:28" ht="39.75" customHeight="1" x14ac:dyDescent="0.35">
      <c r="A170" s="44"/>
      <c r="B170" s="44"/>
      <c r="C170" s="44"/>
      <c r="D170" s="44"/>
      <c r="E170" s="44"/>
      <c r="F170" s="44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</row>
    <row r="171" spans="1:28" ht="39.75" customHeight="1" x14ac:dyDescent="0.35">
      <c r="A171" s="44"/>
      <c r="B171" s="44"/>
      <c r="C171" s="44"/>
      <c r="D171" s="44"/>
      <c r="E171" s="44"/>
      <c r="F171" s="44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</row>
    <row r="172" spans="1:28" ht="39.75" customHeight="1" x14ac:dyDescent="0.35">
      <c r="A172" s="44"/>
      <c r="B172" s="44"/>
      <c r="C172" s="44"/>
      <c r="D172" s="44"/>
      <c r="E172" s="44"/>
      <c r="F172" s="44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</row>
    <row r="173" spans="1:28" ht="39.75" customHeight="1" x14ac:dyDescent="0.35">
      <c r="A173" s="44"/>
      <c r="B173" s="44"/>
      <c r="C173" s="44"/>
      <c r="D173" s="44"/>
      <c r="E173" s="44"/>
      <c r="F173" s="44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</row>
    <row r="174" spans="1:28" ht="39.75" customHeight="1" x14ac:dyDescent="0.35">
      <c r="A174" s="44"/>
      <c r="B174" s="44"/>
      <c r="C174" s="44"/>
      <c r="D174" s="44"/>
      <c r="E174" s="44"/>
      <c r="F174" s="44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</row>
    <row r="175" spans="1:28" ht="39.75" customHeight="1" x14ac:dyDescent="0.35">
      <c r="A175" s="44"/>
      <c r="B175" s="44"/>
      <c r="C175" s="44"/>
      <c r="D175" s="44"/>
      <c r="E175" s="44"/>
      <c r="F175" s="44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</row>
    <row r="176" spans="1:28" ht="39.75" customHeight="1" x14ac:dyDescent="0.35">
      <c r="A176" s="44"/>
      <c r="B176" s="44"/>
      <c r="C176" s="44"/>
      <c r="D176" s="44"/>
      <c r="E176" s="44"/>
      <c r="F176" s="44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</row>
    <row r="177" spans="1:28" ht="39.75" customHeight="1" x14ac:dyDescent="0.35">
      <c r="A177" s="44"/>
      <c r="B177" s="44"/>
      <c r="C177" s="44"/>
      <c r="D177" s="44"/>
      <c r="E177" s="44"/>
      <c r="F177" s="44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</row>
    <row r="178" spans="1:28" ht="39.75" customHeight="1" x14ac:dyDescent="0.35">
      <c r="A178" s="44"/>
      <c r="B178" s="44"/>
      <c r="C178" s="44"/>
      <c r="D178" s="44"/>
      <c r="E178" s="44"/>
      <c r="F178" s="44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</row>
    <row r="179" spans="1:28" ht="39.75" customHeight="1" x14ac:dyDescent="0.35">
      <c r="A179" s="44"/>
      <c r="B179" s="44"/>
      <c r="C179" s="44"/>
      <c r="D179" s="44"/>
      <c r="E179" s="44"/>
      <c r="F179" s="44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</row>
    <row r="180" spans="1:28" ht="39.75" customHeight="1" x14ac:dyDescent="0.35">
      <c r="A180" s="44"/>
      <c r="B180" s="44"/>
      <c r="C180" s="44"/>
      <c r="D180" s="44"/>
      <c r="E180" s="44"/>
      <c r="F180" s="44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</row>
    <row r="181" spans="1:28" ht="39.75" customHeight="1" x14ac:dyDescent="0.35">
      <c r="A181" s="44"/>
      <c r="B181" s="44"/>
      <c r="C181" s="44"/>
      <c r="D181" s="44"/>
      <c r="E181" s="44"/>
      <c r="F181" s="44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</row>
    <row r="182" spans="1:28" ht="39.75" customHeight="1" x14ac:dyDescent="0.35">
      <c r="A182" s="44"/>
      <c r="B182" s="44"/>
      <c r="C182" s="44"/>
      <c r="D182" s="44"/>
      <c r="E182" s="44"/>
      <c r="F182" s="44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</row>
    <row r="183" spans="1:28" ht="39.75" customHeight="1" x14ac:dyDescent="0.35">
      <c r="A183" s="44"/>
      <c r="B183" s="44"/>
      <c r="C183" s="44"/>
      <c r="D183" s="44"/>
      <c r="E183" s="44"/>
      <c r="F183" s="44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</row>
    <row r="184" spans="1:28" ht="39.75" customHeight="1" x14ac:dyDescent="0.35">
      <c r="A184" s="44"/>
      <c r="B184" s="44"/>
      <c r="C184" s="44"/>
      <c r="D184" s="44"/>
      <c r="E184" s="44"/>
      <c r="F184" s="44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</row>
    <row r="185" spans="1:28" ht="39.75" customHeight="1" x14ac:dyDescent="0.35">
      <c r="A185" s="44"/>
      <c r="B185" s="44"/>
      <c r="C185" s="44"/>
      <c r="D185" s="44"/>
      <c r="E185" s="44"/>
      <c r="F185" s="44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</row>
    <row r="186" spans="1:28" ht="39.75" customHeight="1" x14ac:dyDescent="0.35">
      <c r="A186" s="44"/>
      <c r="B186" s="44"/>
      <c r="C186" s="44"/>
      <c r="D186" s="44"/>
      <c r="E186" s="44"/>
      <c r="F186" s="44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</row>
    <row r="187" spans="1:28" ht="39.75" customHeight="1" x14ac:dyDescent="0.35">
      <c r="A187" s="44"/>
      <c r="B187" s="44"/>
      <c r="C187" s="44"/>
      <c r="D187" s="44"/>
      <c r="E187" s="44"/>
      <c r="F187" s="44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</row>
    <row r="188" spans="1:28" ht="39.75" customHeight="1" x14ac:dyDescent="0.35">
      <c r="A188" s="44"/>
      <c r="B188" s="44"/>
      <c r="C188" s="44"/>
      <c r="D188" s="44"/>
      <c r="E188" s="44"/>
      <c r="F188" s="44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</row>
    <row r="189" spans="1:28" ht="39.75" customHeight="1" x14ac:dyDescent="0.35">
      <c r="A189" s="44"/>
      <c r="B189" s="44"/>
      <c r="C189" s="44"/>
      <c r="D189" s="44"/>
      <c r="E189" s="44"/>
      <c r="F189" s="44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</row>
    <row r="190" spans="1:28" ht="39.75" customHeight="1" x14ac:dyDescent="0.35">
      <c r="A190" s="44"/>
      <c r="B190" s="44"/>
      <c r="C190" s="44"/>
      <c r="D190" s="44"/>
      <c r="E190" s="44"/>
      <c r="F190" s="44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</row>
    <row r="191" spans="1:28" ht="39.75" customHeight="1" x14ac:dyDescent="0.35">
      <c r="A191" s="44"/>
      <c r="B191" s="44"/>
      <c r="C191" s="44"/>
      <c r="D191" s="44"/>
      <c r="E191" s="44"/>
      <c r="F191" s="44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</row>
    <row r="192" spans="1:28" ht="39.75" customHeight="1" x14ac:dyDescent="0.35">
      <c r="A192" s="44"/>
      <c r="B192" s="44"/>
      <c r="C192" s="44"/>
      <c r="D192" s="44"/>
      <c r="E192" s="44"/>
      <c r="F192" s="44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</row>
    <row r="193" spans="1:28" ht="39.75" customHeight="1" x14ac:dyDescent="0.35">
      <c r="A193" s="44"/>
      <c r="B193" s="44"/>
      <c r="C193" s="44"/>
      <c r="D193" s="44"/>
      <c r="E193" s="44"/>
      <c r="F193" s="44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</row>
    <row r="194" spans="1:28" ht="39.75" customHeight="1" x14ac:dyDescent="0.35">
      <c r="A194" s="44"/>
      <c r="B194" s="44"/>
      <c r="C194" s="44"/>
      <c r="D194" s="44"/>
      <c r="E194" s="44"/>
      <c r="F194" s="44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</row>
    <row r="195" spans="1:28" ht="39.75" customHeight="1" x14ac:dyDescent="0.35">
      <c r="A195" s="44"/>
      <c r="B195" s="44"/>
      <c r="C195" s="44"/>
      <c r="D195" s="44"/>
      <c r="E195" s="44"/>
      <c r="F195" s="44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</row>
    <row r="196" spans="1:28" ht="39.75" customHeight="1" x14ac:dyDescent="0.35">
      <c r="A196" s="44"/>
      <c r="B196" s="44"/>
      <c r="C196" s="44"/>
      <c r="D196" s="44"/>
      <c r="E196" s="44"/>
      <c r="F196" s="44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</row>
    <row r="197" spans="1:28" ht="39.75" customHeight="1" x14ac:dyDescent="0.35">
      <c r="A197" s="44"/>
      <c r="B197" s="44"/>
      <c r="C197" s="44"/>
      <c r="D197" s="44"/>
      <c r="E197" s="44"/>
      <c r="F197" s="44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</row>
    <row r="198" spans="1:28" ht="39.75" customHeight="1" x14ac:dyDescent="0.35">
      <c r="A198" s="44"/>
      <c r="B198" s="44"/>
      <c r="C198" s="44"/>
      <c r="D198" s="44"/>
      <c r="E198" s="44"/>
      <c r="F198" s="44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28" ht="39.75" customHeight="1" x14ac:dyDescent="0.35">
      <c r="A199" s="44"/>
      <c r="B199" s="44"/>
      <c r="C199" s="44"/>
      <c r="D199" s="44"/>
      <c r="E199" s="44"/>
      <c r="F199" s="44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</row>
    <row r="200" spans="1:28" ht="39.75" customHeight="1" x14ac:dyDescent="0.35">
      <c r="A200" s="44"/>
      <c r="B200" s="44"/>
      <c r="C200" s="44"/>
      <c r="D200" s="44"/>
      <c r="E200" s="44"/>
      <c r="F200" s="44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28" ht="39.75" customHeight="1" x14ac:dyDescent="0.35">
      <c r="A201" s="44"/>
      <c r="B201" s="44"/>
      <c r="C201" s="44"/>
      <c r="D201" s="44"/>
      <c r="E201" s="44"/>
      <c r="F201" s="44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</row>
    <row r="202" spans="1:28" ht="39.75" customHeight="1" x14ac:dyDescent="0.35">
      <c r="A202" s="44"/>
      <c r="B202" s="44"/>
      <c r="C202" s="44"/>
      <c r="D202" s="44"/>
      <c r="E202" s="44"/>
      <c r="F202" s="44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</row>
    <row r="203" spans="1:28" ht="39.75" customHeight="1" x14ac:dyDescent="0.35">
      <c r="A203" s="44"/>
      <c r="B203" s="44"/>
      <c r="C203" s="44"/>
      <c r="D203" s="44"/>
      <c r="E203" s="44"/>
      <c r="F203" s="44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</row>
    <row r="204" spans="1:28" ht="39.75" customHeight="1" x14ac:dyDescent="0.35">
      <c r="A204" s="44"/>
      <c r="B204" s="44"/>
      <c r="C204" s="44"/>
      <c r="D204" s="44"/>
      <c r="E204" s="44"/>
      <c r="F204" s="44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</row>
    <row r="205" spans="1:28" ht="39.75" customHeight="1" x14ac:dyDescent="0.35">
      <c r="A205" s="44"/>
      <c r="B205" s="44"/>
      <c r="C205" s="44"/>
      <c r="D205" s="44"/>
      <c r="E205" s="44"/>
      <c r="F205" s="44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</row>
    <row r="206" spans="1:28" ht="39.75" customHeight="1" x14ac:dyDescent="0.35">
      <c r="A206" s="44"/>
      <c r="B206" s="44"/>
      <c r="C206" s="44"/>
      <c r="D206" s="44"/>
      <c r="E206" s="44"/>
      <c r="F206" s="44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</row>
    <row r="207" spans="1:28" ht="39.75" customHeight="1" x14ac:dyDescent="0.35">
      <c r="A207" s="44"/>
      <c r="B207" s="44"/>
      <c r="C207" s="44"/>
      <c r="D207" s="44"/>
      <c r="E207" s="44"/>
      <c r="F207" s="44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</row>
    <row r="208" spans="1:28" ht="39.75" customHeight="1" x14ac:dyDescent="0.35">
      <c r="A208" s="44"/>
      <c r="B208" s="44"/>
      <c r="C208" s="44"/>
      <c r="D208" s="44"/>
      <c r="E208" s="44"/>
      <c r="F208" s="44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</row>
    <row r="209" spans="1:28" ht="39.75" customHeight="1" x14ac:dyDescent="0.35">
      <c r="A209" s="44"/>
      <c r="B209" s="44"/>
      <c r="C209" s="44"/>
      <c r="D209" s="44"/>
      <c r="E209" s="44"/>
      <c r="F209" s="44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</row>
    <row r="210" spans="1:28" ht="39.75" customHeight="1" x14ac:dyDescent="0.35">
      <c r="A210" s="44"/>
      <c r="B210" s="44"/>
      <c r="C210" s="44"/>
      <c r="D210" s="44"/>
      <c r="E210" s="44"/>
      <c r="F210" s="44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</row>
    <row r="211" spans="1:28" ht="39.75" customHeight="1" x14ac:dyDescent="0.35">
      <c r="A211" s="44"/>
      <c r="B211" s="44"/>
      <c r="C211" s="44"/>
      <c r="D211" s="44"/>
      <c r="E211" s="44"/>
      <c r="F211" s="44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</row>
    <row r="212" spans="1:28" ht="39.75" customHeight="1" x14ac:dyDescent="0.35">
      <c r="A212" s="44"/>
      <c r="B212" s="44"/>
      <c r="C212" s="44"/>
      <c r="D212" s="44"/>
      <c r="E212" s="44"/>
      <c r="F212" s="44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</row>
    <row r="213" spans="1:28" ht="39.75" customHeight="1" x14ac:dyDescent="0.35">
      <c r="A213" s="44"/>
      <c r="B213" s="44"/>
      <c r="C213" s="44"/>
      <c r="D213" s="44"/>
      <c r="E213" s="44"/>
      <c r="F213" s="44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</row>
    <row r="214" spans="1:28" ht="39.75" customHeight="1" x14ac:dyDescent="0.35">
      <c r="A214" s="44"/>
      <c r="B214" s="44"/>
      <c r="C214" s="44"/>
      <c r="D214" s="44"/>
      <c r="E214" s="44"/>
      <c r="F214" s="44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</row>
    <row r="215" spans="1:28" ht="39.75" customHeight="1" x14ac:dyDescent="0.35">
      <c r="A215" s="44"/>
      <c r="B215" s="44"/>
      <c r="C215" s="44"/>
      <c r="D215" s="44"/>
      <c r="E215" s="44"/>
      <c r="F215" s="44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</row>
    <row r="216" spans="1:28" ht="39.75" customHeight="1" x14ac:dyDescent="0.35">
      <c r="A216" s="44"/>
      <c r="B216" s="44"/>
      <c r="C216" s="44"/>
      <c r="D216" s="44"/>
      <c r="E216" s="44"/>
      <c r="F216" s="44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</row>
    <row r="217" spans="1:28" ht="39.75" customHeight="1" x14ac:dyDescent="0.35">
      <c r="A217" s="44"/>
      <c r="B217" s="44"/>
      <c r="C217" s="44"/>
      <c r="D217" s="44"/>
      <c r="E217" s="44"/>
      <c r="F217" s="44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</row>
    <row r="218" spans="1:28" ht="39.75" customHeight="1" x14ac:dyDescent="0.35">
      <c r="A218" s="44"/>
      <c r="B218" s="44"/>
      <c r="C218" s="44"/>
      <c r="D218" s="44"/>
      <c r="E218" s="44"/>
      <c r="F218" s="44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</row>
    <row r="219" spans="1:28" ht="39.75" customHeight="1" x14ac:dyDescent="0.35">
      <c r="A219" s="44"/>
      <c r="B219" s="44"/>
      <c r="C219" s="44"/>
      <c r="D219" s="44"/>
      <c r="E219" s="44"/>
      <c r="F219" s="44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</row>
    <row r="220" spans="1:28" ht="39.75" customHeight="1" x14ac:dyDescent="0.35">
      <c r="A220" s="44"/>
      <c r="B220" s="44"/>
      <c r="C220" s="44"/>
      <c r="D220" s="44"/>
      <c r="E220" s="44"/>
      <c r="F220" s="44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</row>
    <row r="221" spans="1:28" ht="39.75" customHeight="1" x14ac:dyDescent="0.35">
      <c r="A221" s="44"/>
      <c r="B221" s="44"/>
      <c r="C221" s="44"/>
      <c r="D221" s="44"/>
      <c r="E221" s="44"/>
      <c r="F221" s="44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</row>
    <row r="222" spans="1:28" ht="39.75" customHeight="1" x14ac:dyDescent="0.35">
      <c r="A222" s="44"/>
      <c r="B222" s="44"/>
      <c r="C222" s="44"/>
      <c r="D222" s="44"/>
      <c r="E222" s="44"/>
      <c r="F222" s="44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</row>
    <row r="223" spans="1:28" ht="39.75" customHeight="1" x14ac:dyDescent="0.35">
      <c r="A223" s="44"/>
      <c r="B223" s="44"/>
      <c r="C223" s="44"/>
      <c r="D223" s="44"/>
      <c r="E223" s="44"/>
      <c r="F223" s="44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</row>
    <row r="224" spans="1:28" ht="39.75" customHeight="1" x14ac:dyDescent="0.35">
      <c r="A224" s="44"/>
      <c r="B224" s="44"/>
      <c r="C224" s="44"/>
      <c r="D224" s="44"/>
      <c r="E224" s="44"/>
      <c r="F224" s="44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</row>
    <row r="225" spans="1:28" ht="39.75" customHeight="1" x14ac:dyDescent="0.35">
      <c r="A225" s="44"/>
      <c r="B225" s="44"/>
      <c r="C225" s="44"/>
      <c r="D225" s="44"/>
      <c r="E225" s="44"/>
      <c r="F225" s="44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</row>
    <row r="226" spans="1:28" ht="39.75" customHeight="1" x14ac:dyDescent="0.35">
      <c r="A226" s="44"/>
      <c r="B226" s="44"/>
      <c r="C226" s="44"/>
      <c r="D226" s="44"/>
      <c r="E226" s="44"/>
      <c r="F226" s="44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</row>
    <row r="227" spans="1:28" ht="39.75" customHeight="1" x14ac:dyDescent="0.35">
      <c r="A227" s="44"/>
      <c r="B227" s="44"/>
      <c r="C227" s="44"/>
      <c r="D227" s="44"/>
      <c r="E227" s="44"/>
      <c r="F227" s="44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</row>
    <row r="228" spans="1:28" ht="39.75" customHeight="1" x14ac:dyDescent="0.35">
      <c r="A228" s="44"/>
      <c r="B228" s="44"/>
      <c r="C228" s="44"/>
      <c r="D228" s="44"/>
      <c r="E228" s="44"/>
      <c r="F228" s="44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</row>
    <row r="229" spans="1:28" ht="39.75" customHeight="1" x14ac:dyDescent="0.35">
      <c r="A229" s="44"/>
      <c r="B229" s="44"/>
      <c r="C229" s="44"/>
      <c r="D229" s="44"/>
      <c r="E229" s="44"/>
      <c r="F229" s="44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</row>
    <row r="230" spans="1:28" ht="39.75" customHeight="1" x14ac:dyDescent="0.35">
      <c r="A230" s="44"/>
      <c r="B230" s="44"/>
      <c r="C230" s="44"/>
      <c r="D230" s="44"/>
      <c r="E230" s="44"/>
      <c r="F230" s="44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</row>
    <row r="231" spans="1:28" ht="39.75" customHeight="1" x14ac:dyDescent="0.35">
      <c r="A231" s="44"/>
      <c r="B231" s="44"/>
      <c r="C231" s="44"/>
      <c r="D231" s="44"/>
      <c r="E231" s="44"/>
      <c r="F231" s="44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</row>
    <row r="232" spans="1:28" ht="39.75" customHeight="1" x14ac:dyDescent="0.35">
      <c r="A232" s="44"/>
      <c r="B232" s="44"/>
      <c r="C232" s="44"/>
      <c r="D232" s="44"/>
      <c r="E232" s="44"/>
      <c r="F232" s="44"/>
      <c r="G232" s="46"/>
      <c r="H232" s="46"/>
      <c r="I232" s="46"/>
      <c r="J232" s="46"/>
      <c r="K232" s="46"/>
      <c r="L232" s="46"/>
      <c r="M232" s="46"/>
      <c r="N232" s="47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</row>
    <row r="233" spans="1:28" ht="39.75" customHeight="1" x14ac:dyDescent="0.35">
      <c r="A233" s="44"/>
      <c r="B233" s="44"/>
      <c r="C233" s="44"/>
      <c r="D233" s="44"/>
      <c r="E233" s="44"/>
      <c r="F233" s="44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</row>
    <row r="234" spans="1:28" ht="39.75" customHeight="1" x14ac:dyDescent="0.35">
      <c r="A234" s="44"/>
      <c r="B234" s="44"/>
      <c r="C234" s="44"/>
      <c r="D234" s="44"/>
      <c r="E234" s="44"/>
      <c r="F234" s="44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</row>
    <row r="235" spans="1:28" ht="39.75" customHeight="1" x14ac:dyDescent="0.35">
      <c r="A235" s="44"/>
      <c r="B235" s="44"/>
      <c r="C235" s="44"/>
      <c r="D235" s="44"/>
      <c r="E235" s="44"/>
      <c r="F235" s="44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</row>
    <row r="236" spans="1:28" ht="39.75" customHeight="1" x14ac:dyDescent="0.35">
      <c r="A236" s="44"/>
      <c r="B236" s="44"/>
      <c r="C236" s="44"/>
      <c r="D236" s="44"/>
      <c r="E236" s="44"/>
      <c r="F236" s="44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</row>
    <row r="237" spans="1:28" ht="39.75" customHeight="1" x14ac:dyDescent="0.35">
      <c r="A237" s="44"/>
      <c r="B237" s="44"/>
      <c r="C237" s="44"/>
      <c r="D237" s="44"/>
      <c r="E237" s="44"/>
      <c r="F237" s="44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</row>
    <row r="238" spans="1:28" ht="39.75" customHeight="1" x14ac:dyDescent="0.35">
      <c r="A238" s="44"/>
      <c r="B238" s="44"/>
      <c r="C238" s="44"/>
      <c r="D238" s="44"/>
      <c r="E238" s="44"/>
      <c r="F238" s="44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</row>
    <row r="239" spans="1:28" ht="39.75" customHeight="1" x14ac:dyDescent="0.35">
      <c r="A239" s="44"/>
      <c r="B239" s="44"/>
      <c r="C239" s="44"/>
      <c r="D239" s="44"/>
      <c r="E239" s="44"/>
      <c r="F239" s="44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</row>
    <row r="240" spans="1:28" ht="39.75" customHeight="1" x14ac:dyDescent="0.35">
      <c r="A240" s="44"/>
      <c r="B240" s="44"/>
      <c r="C240" s="44"/>
      <c r="D240" s="44"/>
      <c r="E240" s="44"/>
      <c r="F240" s="44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</row>
    <row r="241" spans="1:28" ht="39.75" customHeight="1" x14ac:dyDescent="0.35">
      <c r="A241" s="44"/>
      <c r="B241" s="44"/>
      <c r="C241" s="44"/>
      <c r="D241" s="44"/>
      <c r="E241" s="44"/>
      <c r="F241" s="44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</row>
    <row r="242" spans="1:28" ht="39.75" customHeight="1" x14ac:dyDescent="0.35">
      <c r="A242" s="44"/>
      <c r="B242" s="44"/>
      <c r="C242" s="44"/>
      <c r="D242" s="44"/>
      <c r="E242" s="44"/>
      <c r="F242" s="44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</row>
    <row r="243" spans="1:28" ht="39.75" customHeight="1" x14ac:dyDescent="0.35">
      <c r="A243" s="44"/>
      <c r="B243" s="44"/>
      <c r="C243" s="44"/>
      <c r="D243" s="44"/>
      <c r="E243" s="44"/>
      <c r="F243" s="44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</row>
    <row r="244" spans="1:28" ht="39.75" customHeight="1" x14ac:dyDescent="0.35">
      <c r="A244" s="44"/>
      <c r="B244" s="44"/>
      <c r="C244" s="44"/>
      <c r="D244" s="44"/>
      <c r="E244" s="44"/>
      <c r="F244" s="44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</row>
    <row r="245" spans="1:28" ht="39.75" customHeight="1" x14ac:dyDescent="0.35">
      <c r="A245" s="44"/>
      <c r="B245" s="44"/>
      <c r="C245" s="44"/>
      <c r="D245" s="44"/>
      <c r="E245" s="44"/>
      <c r="F245" s="44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</row>
    <row r="246" spans="1:28" ht="39.75" customHeight="1" x14ac:dyDescent="0.35">
      <c r="A246" s="44"/>
      <c r="B246" s="44"/>
      <c r="C246" s="44"/>
      <c r="D246" s="44"/>
      <c r="E246" s="44"/>
      <c r="F246" s="44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</row>
    <row r="247" spans="1:28" ht="39.75" customHeight="1" x14ac:dyDescent="0.35">
      <c r="A247" s="44"/>
      <c r="B247" s="44"/>
      <c r="C247" s="44"/>
      <c r="D247" s="44"/>
      <c r="E247" s="44"/>
      <c r="F247" s="44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</row>
    <row r="248" spans="1:28" ht="39.75" customHeight="1" x14ac:dyDescent="0.35">
      <c r="A248" s="44"/>
      <c r="B248" s="44"/>
      <c r="C248" s="44"/>
      <c r="D248" s="44"/>
      <c r="E248" s="44"/>
      <c r="F248" s="44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</row>
    <row r="249" spans="1:28" ht="39.75" customHeight="1" x14ac:dyDescent="0.35">
      <c r="A249" s="44"/>
      <c r="B249" s="44"/>
      <c r="C249" s="44"/>
      <c r="D249" s="44"/>
      <c r="E249" s="44"/>
      <c r="F249" s="44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</row>
    <row r="250" spans="1:28" ht="39.75" customHeight="1" x14ac:dyDescent="0.35">
      <c r="A250" s="44"/>
      <c r="B250" s="44"/>
      <c r="C250" s="44"/>
      <c r="D250" s="44"/>
      <c r="E250" s="44"/>
      <c r="F250" s="44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</row>
    <row r="251" spans="1:28" ht="39.75" customHeight="1" x14ac:dyDescent="0.35">
      <c r="A251" s="44"/>
      <c r="B251" s="44"/>
      <c r="C251" s="44"/>
      <c r="D251" s="44"/>
      <c r="E251" s="44"/>
      <c r="F251" s="44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</row>
    <row r="252" spans="1:28" ht="39.75" customHeight="1" x14ac:dyDescent="0.35">
      <c r="A252" s="44"/>
      <c r="B252" s="44"/>
      <c r="C252" s="44"/>
      <c r="D252" s="44"/>
      <c r="E252" s="44"/>
      <c r="F252" s="44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</row>
    <row r="253" spans="1:28" ht="39.75" customHeight="1" x14ac:dyDescent="0.35">
      <c r="A253" s="44"/>
      <c r="B253" s="44"/>
      <c r="C253" s="44"/>
      <c r="D253" s="44"/>
      <c r="E253" s="44"/>
      <c r="F253" s="44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</row>
    <row r="254" spans="1:28" ht="39.75" customHeight="1" x14ac:dyDescent="0.35">
      <c r="A254" s="44"/>
      <c r="B254" s="44"/>
      <c r="C254" s="44"/>
      <c r="D254" s="44"/>
      <c r="E254" s="44"/>
      <c r="F254" s="44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</row>
    <row r="255" spans="1:28" ht="39.75" customHeight="1" x14ac:dyDescent="0.35">
      <c r="A255" s="44"/>
      <c r="B255" s="44"/>
      <c r="C255" s="44"/>
      <c r="D255" s="44"/>
      <c r="E255" s="44"/>
      <c r="F255" s="44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</row>
    <row r="256" spans="1:28" ht="39.75" customHeight="1" x14ac:dyDescent="0.35">
      <c r="A256" s="44"/>
      <c r="B256" s="44"/>
      <c r="C256" s="44"/>
      <c r="D256" s="44"/>
      <c r="E256" s="44"/>
      <c r="F256" s="44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</row>
    <row r="257" spans="1:28" ht="39.75" customHeight="1" x14ac:dyDescent="0.35">
      <c r="A257" s="44"/>
      <c r="B257" s="44"/>
      <c r="C257" s="44"/>
      <c r="D257" s="44"/>
      <c r="E257" s="44"/>
      <c r="F257" s="44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</row>
    <row r="258" spans="1:28" ht="39.75" customHeight="1" x14ac:dyDescent="0.35">
      <c r="A258" s="44"/>
      <c r="B258" s="44"/>
      <c r="C258" s="44"/>
      <c r="D258" s="44"/>
      <c r="E258" s="44"/>
      <c r="F258" s="44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</row>
    <row r="259" spans="1:28" ht="39.75" customHeight="1" x14ac:dyDescent="0.35">
      <c r="A259" s="44"/>
      <c r="B259" s="44"/>
      <c r="C259" s="44"/>
      <c r="D259" s="44"/>
      <c r="E259" s="44"/>
      <c r="F259" s="44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</row>
    <row r="260" spans="1:28" ht="39.75" customHeight="1" x14ac:dyDescent="0.35">
      <c r="A260" s="44"/>
      <c r="B260" s="44"/>
      <c r="C260" s="44"/>
      <c r="D260" s="44"/>
      <c r="E260" s="44"/>
      <c r="F260" s="44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</row>
    <row r="261" spans="1:28" ht="39.75" customHeight="1" x14ac:dyDescent="0.35">
      <c r="A261" s="44"/>
      <c r="B261" s="44"/>
      <c r="C261" s="44"/>
      <c r="D261" s="44"/>
      <c r="E261" s="44"/>
      <c r="F261" s="44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</row>
    <row r="262" spans="1:28" ht="39.75" customHeight="1" x14ac:dyDescent="0.35">
      <c r="A262" s="44"/>
      <c r="B262" s="44"/>
      <c r="C262" s="44"/>
      <c r="D262" s="44"/>
      <c r="E262" s="44"/>
      <c r="F262" s="44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</row>
    <row r="263" spans="1:28" ht="39.75" customHeight="1" x14ac:dyDescent="0.35">
      <c r="A263" s="44"/>
      <c r="B263" s="44"/>
      <c r="C263" s="44"/>
      <c r="D263" s="44"/>
      <c r="E263" s="44"/>
      <c r="F263" s="44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</row>
    <row r="264" spans="1:28" ht="39.75" customHeight="1" x14ac:dyDescent="0.35">
      <c r="A264" s="44"/>
      <c r="B264" s="44"/>
      <c r="C264" s="44"/>
      <c r="D264" s="44"/>
      <c r="E264" s="44"/>
      <c r="F264" s="44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</row>
    <row r="265" spans="1:28" ht="39.75" customHeight="1" x14ac:dyDescent="0.35">
      <c r="A265" s="44"/>
      <c r="B265" s="44"/>
      <c r="C265" s="44"/>
      <c r="D265" s="44"/>
      <c r="E265" s="44"/>
      <c r="F265" s="44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</row>
    <row r="266" spans="1:28" ht="39.75" customHeight="1" x14ac:dyDescent="0.35">
      <c r="A266" s="44"/>
      <c r="B266" s="44"/>
      <c r="C266" s="44"/>
      <c r="D266" s="44"/>
      <c r="E266" s="44"/>
      <c r="F266" s="44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</row>
    <row r="267" spans="1:28" ht="39.75" customHeight="1" x14ac:dyDescent="0.35">
      <c r="A267" s="44"/>
      <c r="B267" s="44"/>
      <c r="C267" s="44"/>
      <c r="D267" s="44"/>
      <c r="E267" s="44"/>
      <c r="F267" s="44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</row>
    <row r="268" spans="1:28" ht="39.75" customHeight="1" x14ac:dyDescent="0.35">
      <c r="A268" s="44"/>
      <c r="B268" s="44"/>
      <c r="C268" s="44"/>
      <c r="D268" s="44"/>
      <c r="E268" s="44"/>
      <c r="F268" s="44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</row>
    <row r="269" spans="1:28" ht="39.75" customHeight="1" x14ac:dyDescent="0.35">
      <c r="A269" s="44"/>
      <c r="B269" s="44"/>
      <c r="C269" s="44"/>
      <c r="D269" s="44"/>
      <c r="E269" s="44"/>
      <c r="F269" s="44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</row>
    <row r="270" spans="1:28" ht="39.75" customHeight="1" x14ac:dyDescent="0.35">
      <c r="A270" s="44"/>
      <c r="B270" s="44"/>
      <c r="C270" s="44"/>
      <c r="D270" s="44"/>
      <c r="E270" s="44"/>
      <c r="F270" s="44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</row>
    <row r="271" spans="1:28" ht="39.75" customHeight="1" x14ac:dyDescent="0.35">
      <c r="A271" s="44"/>
      <c r="B271" s="44"/>
      <c r="C271" s="44"/>
      <c r="D271" s="44"/>
      <c r="E271" s="44"/>
      <c r="F271" s="44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</row>
    <row r="272" spans="1:28" ht="39.75" customHeight="1" x14ac:dyDescent="0.35">
      <c r="A272" s="44"/>
      <c r="B272" s="44"/>
      <c r="C272" s="44"/>
      <c r="D272" s="44"/>
      <c r="E272" s="44"/>
      <c r="F272" s="44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</row>
    <row r="273" spans="1:28" ht="39.75" customHeight="1" x14ac:dyDescent="0.35">
      <c r="A273" s="44"/>
      <c r="B273" s="44"/>
      <c r="C273" s="44"/>
      <c r="D273" s="44"/>
      <c r="E273" s="44"/>
      <c r="F273" s="44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</row>
    <row r="274" spans="1:28" ht="39.75" customHeight="1" x14ac:dyDescent="0.35">
      <c r="A274" s="44"/>
      <c r="B274" s="44"/>
      <c r="C274" s="44"/>
      <c r="D274" s="44"/>
      <c r="E274" s="44"/>
      <c r="F274" s="44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</row>
    <row r="275" spans="1:28" ht="39.75" customHeight="1" x14ac:dyDescent="0.35">
      <c r="A275" s="44"/>
      <c r="B275" s="44"/>
      <c r="C275" s="44"/>
      <c r="D275" s="44"/>
      <c r="E275" s="44"/>
      <c r="F275" s="44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</row>
    <row r="276" spans="1:28" ht="39.75" customHeight="1" x14ac:dyDescent="0.35">
      <c r="A276" s="44"/>
      <c r="B276" s="44"/>
      <c r="C276" s="44"/>
      <c r="D276" s="44"/>
      <c r="E276" s="44"/>
      <c r="F276" s="44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</row>
    <row r="277" spans="1:28" ht="39.75" customHeight="1" x14ac:dyDescent="0.35">
      <c r="A277" s="44"/>
      <c r="B277" s="44"/>
      <c r="C277" s="44"/>
      <c r="D277" s="44"/>
      <c r="E277" s="44"/>
      <c r="F277" s="44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</row>
    <row r="278" spans="1:28" ht="39.75" customHeight="1" x14ac:dyDescent="0.35">
      <c r="A278" s="44"/>
      <c r="B278" s="44"/>
      <c r="C278" s="44"/>
      <c r="D278" s="44"/>
      <c r="E278" s="44"/>
      <c r="F278" s="44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</row>
    <row r="279" spans="1:28" ht="39.75" customHeight="1" x14ac:dyDescent="0.35">
      <c r="A279" s="44"/>
      <c r="B279" s="44"/>
      <c r="C279" s="44"/>
      <c r="D279" s="44"/>
      <c r="E279" s="44"/>
      <c r="F279" s="44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</row>
    <row r="280" spans="1:28" ht="39.75" customHeight="1" x14ac:dyDescent="0.35">
      <c r="A280" s="44"/>
      <c r="B280" s="44"/>
      <c r="C280" s="44"/>
      <c r="D280" s="44"/>
      <c r="E280" s="44"/>
      <c r="F280" s="44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</row>
    <row r="281" spans="1:28" ht="39.75" customHeight="1" x14ac:dyDescent="0.35">
      <c r="A281" s="44"/>
      <c r="B281" s="44"/>
      <c r="C281" s="44"/>
      <c r="D281" s="44"/>
      <c r="E281" s="44"/>
      <c r="F281" s="44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</row>
    <row r="282" spans="1:28" ht="39.75" customHeight="1" x14ac:dyDescent="0.35">
      <c r="A282" s="44"/>
      <c r="B282" s="44"/>
      <c r="C282" s="44"/>
      <c r="D282" s="44"/>
      <c r="E282" s="44"/>
      <c r="F282" s="44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</row>
    <row r="283" spans="1:28" ht="39.75" customHeight="1" x14ac:dyDescent="0.35">
      <c r="A283" s="44"/>
      <c r="B283" s="44"/>
      <c r="C283" s="44"/>
      <c r="D283" s="44"/>
      <c r="E283" s="44"/>
      <c r="F283" s="44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</row>
    <row r="284" spans="1:28" ht="39.75" customHeight="1" x14ac:dyDescent="0.35">
      <c r="A284" s="44"/>
      <c r="B284" s="44"/>
      <c r="C284" s="44"/>
      <c r="D284" s="44"/>
      <c r="E284" s="44"/>
      <c r="F284" s="44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</row>
    <row r="285" spans="1:28" ht="39.75" customHeight="1" x14ac:dyDescent="0.35">
      <c r="A285" s="44"/>
      <c r="B285" s="44"/>
      <c r="C285" s="44"/>
      <c r="D285" s="44"/>
      <c r="E285" s="44"/>
      <c r="F285" s="44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</row>
    <row r="286" spans="1:28" ht="39.75" customHeight="1" x14ac:dyDescent="0.35">
      <c r="A286" s="44"/>
      <c r="B286" s="44"/>
      <c r="C286" s="44"/>
      <c r="D286" s="44"/>
      <c r="E286" s="44"/>
      <c r="F286" s="44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</row>
    <row r="287" spans="1:28" ht="39.75" customHeight="1" x14ac:dyDescent="0.35">
      <c r="A287" s="44"/>
      <c r="B287" s="44"/>
      <c r="C287" s="44"/>
      <c r="D287" s="44"/>
      <c r="E287" s="44"/>
      <c r="F287" s="44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</row>
    <row r="288" spans="1:28" ht="39.75" customHeight="1" x14ac:dyDescent="0.35">
      <c r="A288" s="44"/>
      <c r="B288" s="44"/>
      <c r="C288" s="44"/>
      <c r="D288" s="44"/>
      <c r="E288" s="44"/>
      <c r="F288" s="44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</row>
    <row r="289" spans="1:28" ht="39.75" customHeight="1" x14ac:dyDescent="0.35">
      <c r="A289" s="44"/>
      <c r="B289" s="44"/>
      <c r="C289" s="44"/>
      <c r="D289" s="44"/>
      <c r="E289" s="44"/>
      <c r="F289" s="44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</row>
    <row r="290" spans="1:28" ht="39.75" customHeight="1" x14ac:dyDescent="0.35">
      <c r="A290" s="44"/>
      <c r="B290" s="44"/>
      <c r="C290" s="44"/>
      <c r="D290" s="48"/>
      <c r="E290" s="44"/>
      <c r="F290" s="44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</row>
    <row r="291" spans="1:28" ht="39.75" customHeight="1" x14ac:dyDescent="0.35">
      <c r="A291" s="44"/>
      <c r="B291" s="44"/>
      <c r="C291" s="44"/>
      <c r="D291" s="44"/>
      <c r="E291" s="44"/>
      <c r="F291" s="44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</row>
    <row r="292" spans="1:28" ht="39.75" customHeight="1" x14ac:dyDescent="0.35">
      <c r="A292" s="44"/>
      <c r="B292" s="44"/>
      <c r="C292" s="44"/>
      <c r="D292" s="44"/>
      <c r="E292" s="44"/>
      <c r="F292" s="44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</row>
    <row r="293" spans="1:28" ht="39.75" customHeight="1" x14ac:dyDescent="0.35">
      <c r="A293" s="44"/>
      <c r="B293" s="44"/>
      <c r="C293" s="44"/>
      <c r="D293" s="44"/>
      <c r="E293" s="44"/>
      <c r="F293" s="44"/>
      <c r="G293" s="49"/>
      <c r="H293" s="49"/>
      <c r="I293" s="49"/>
      <c r="J293" s="49"/>
      <c r="K293" s="49"/>
      <c r="L293" s="49"/>
      <c r="M293" s="49"/>
      <c r="N293" s="46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6"/>
      <c r="AB293" s="46"/>
    </row>
    <row r="294" spans="1:28" ht="39.75" customHeight="1" x14ac:dyDescent="0.35">
      <c r="A294" s="44"/>
      <c r="B294" s="44"/>
      <c r="C294" s="44"/>
      <c r="D294" s="44"/>
      <c r="E294" s="44"/>
      <c r="F294" s="44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  <c r="AB294" s="49"/>
    </row>
    <row r="295" spans="1:28" ht="39.75" customHeight="1" x14ac:dyDescent="0.35">
      <c r="A295" s="44"/>
      <c r="B295" s="44"/>
      <c r="C295" s="44"/>
      <c r="D295" s="44"/>
      <c r="E295" s="44"/>
      <c r="F295" s="44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  <c r="AB295" s="49"/>
    </row>
    <row r="296" spans="1:28" ht="39.75" customHeight="1" x14ac:dyDescent="0.35">
      <c r="A296" s="44"/>
      <c r="B296" s="44"/>
      <c r="C296" s="44"/>
      <c r="D296" s="48"/>
      <c r="E296" s="44"/>
      <c r="F296" s="44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  <c r="AB296" s="49"/>
    </row>
    <row r="297" spans="1:28" ht="39.75" customHeight="1" x14ac:dyDescent="0.35">
      <c r="A297" s="44"/>
      <c r="B297" s="44"/>
      <c r="C297" s="44"/>
      <c r="D297" s="48"/>
      <c r="E297" s="44"/>
      <c r="F297" s="44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  <c r="AB297" s="49"/>
    </row>
    <row r="298" spans="1:28" ht="39.75" customHeight="1" x14ac:dyDescent="0.35">
      <c r="A298" s="44"/>
      <c r="B298" s="44"/>
      <c r="C298" s="44"/>
      <c r="D298" s="48"/>
      <c r="E298" s="44"/>
      <c r="F298" s="44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  <c r="AB298" s="49"/>
    </row>
    <row r="299" spans="1:28" ht="39.75" customHeight="1" x14ac:dyDescent="0.35">
      <c r="A299" s="44"/>
      <c r="B299" s="44"/>
      <c r="C299" s="44"/>
      <c r="D299" s="48"/>
      <c r="E299" s="44"/>
      <c r="F299" s="44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  <c r="AB299" s="49"/>
    </row>
    <row r="300" spans="1:28" ht="39.75" customHeight="1" x14ac:dyDescent="0.35">
      <c r="A300" s="44"/>
      <c r="B300" s="44"/>
      <c r="C300" s="44"/>
      <c r="D300" s="48"/>
      <c r="E300" s="44"/>
      <c r="F300" s="44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  <c r="AB300" s="49"/>
    </row>
    <row r="301" spans="1:28" ht="39.75" customHeight="1" x14ac:dyDescent="0.35">
      <c r="A301" s="44"/>
      <c r="B301" s="44"/>
      <c r="C301" s="44"/>
      <c r="D301" s="44"/>
      <c r="E301" s="44"/>
      <c r="F301" s="44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  <c r="AB301" s="49"/>
    </row>
    <row r="302" spans="1:28" ht="39.75" customHeight="1" x14ac:dyDescent="0.35">
      <c r="N302" s="49"/>
      <c r="AA302" s="49"/>
      <c r="AB302" s="49"/>
    </row>
    <row r="303" spans="1:28" ht="39.75" customHeight="1" x14ac:dyDescent="0.35"/>
    <row r="304" spans="1:28" ht="39.75" customHeight="1" x14ac:dyDescent="0.35"/>
    <row r="305" ht="39.75" customHeight="1" x14ac:dyDescent="0.35"/>
    <row r="306" ht="39.75" customHeight="1" x14ac:dyDescent="0.35"/>
    <row r="307" ht="39.75" customHeight="1" x14ac:dyDescent="0.35"/>
    <row r="308" ht="39.75" customHeight="1" x14ac:dyDescent="0.35"/>
    <row r="309" ht="39.75" customHeight="1" x14ac:dyDescent="0.35"/>
    <row r="310" ht="39.75" customHeight="1" x14ac:dyDescent="0.35"/>
    <row r="311" ht="39.75" customHeight="1" x14ac:dyDescent="0.35"/>
    <row r="312" ht="39.75" customHeight="1" x14ac:dyDescent="0.35"/>
    <row r="313" ht="39.75" customHeight="1" x14ac:dyDescent="0.35"/>
    <row r="314" ht="39.75" customHeight="1" x14ac:dyDescent="0.35"/>
    <row r="315" ht="39.75" customHeight="1" x14ac:dyDescent="0.35"/>
    <row r="316" ht="39.75" customHeight="1" x14ac:dyDescent="0.35"/>
    <row r="317" ht="39.75" customHeight="1" x14ac:dyDescent="0.35"/>
    <row r="318" ht="39.75" customHeight="1" x14ac:dyDescent="0.35"/>
    <row r="319" ht="39.75" customHeight="1" x14ac:dyDescent="0.35"/>
    <row r="320" ht="39.75" customHeight="1" x14ac:dyDescent="0.35"/>
    <row r="321" ht="39.75" customHeight="1" x14ac:dyDescent="0.35"/>
    <row r="322" ht="39.75" customHeight="1" x14ac:dyDescent="0.35"/>
    <row r="323" ht="39.75" customHeight="1" x14ac:dyDescent="0.35"/>
    <row r="324" ht="39.75" customHeight="1" x14ac:dyDescent="0.35"/>
    <row r="325" ht="39.75" customHeight="1" x14ac:dyDescent="0.35"/>
    <row r="326" ht="39.75" customHeight="1" x14ac:dyDescent="0.35"/>
    <row r="327" ht="39.75" customHeight="1" x14ac:dyDescent="0.35"/>
    <row r="328" ht="39.75" customHeight="1" x14ac:dyDescent="0.35"/>
    <row r="329" ht="39.75" customHeight="1" x14ac:dyDescent="0.35"/>
    <row r="330" ht="39.75" customHeight="1" x14ac:dyDescent="0.35"/>
    <row r="331" ht="39.75" customHeight="1" x14ac:dyDescent="0.35"/>
    <row r="332" ht="39.75" customHeight="1" x14ac:dyDescent="0.35"/>
    <row r="333" ht="39.75" customHeight="1" x14ac:dyDescent="0.35"/>
    <row r="334" ht="39.75" customHeight="1" x14ac:dyDescent="0.35"/>
    <row r="335" ht="39.75" customHeight="1" x14ac:dyDescent="0.35"/>
    <row r="336" ht="39.75" customHeight="1" x14ac:dyDescent="0.35"/>
    <row r="337" ht="39.75" customHeight="1" x14ac:dyDescent="0.35"/>
    <row r="338" ht="39.75" customHeight="1" x14ac:dyDescent="0.35"/>
    <row r="339" ht="39.75" customHeight="1" x14ac:dyDescent="0.35"/>
    <row r="340" ht="39.75" customHeight="1" x14ac:dyDescent="0.35"/>
    <row r="341" ht="39.75" customHeight="1" x14ac:dyDescent="0.35"/>
    <row r="342" ht="39.75" customHeight="1" x14ac:dyDescent="0.35"/>
    <row r="343" ht="39.75" customHeight="1" x14ac:dyDescent="0.35"/>
    <row r="344" ht="39.75" customHeight="1" x14ac:dyDescent="0.35"/>
    <row r="345" ht="39.75" customHeight="1" x14ac:dyDescent="0.35"/>
    <row r="346" ht="39.75" customHeight="1" x14ac:dyDescent="0.35"/>
    <row r="347" ht="39.75" customHeight="1" x14ac:dyDescent="0.35"/>
    <row r="348" ht="39.75" customHeight="1" x14ac:dyDescent="0.35"/>
    <row r="349" ht="39.75" customHeight="1" x14ac:dyDescent="0.35"/>
    <row r="350" ht="39.75" customHeight="1" x14ac:dyDescent="0.35"/>
    <row r="351" ht="39.75" customHeight="1" x14ac:dyDescent="0.35"/>
    <row r="352" ht="39.75" customHeight="1" x14ac:dyDescent="0.35"/>
    <row r="353" ht="39.75" customHeight="1" x14ac:dyDescent="0.35"/>
    <row r="354" ht="39.75" customHeight="1" x14ac:dyDescent="0.35"/>
    <row r="355" ht="39.75" customHeight="1" x14ac:dyDescent="0.35"/>
    <row r="356" ht="39.75" customHeight="1" x14ac:dyDescent="0.35"/>
    <row r="357" ht="39.75" customHeight="1" x14ac:dyDescent="0.35"/>
    <row r="358" ht="39.75" customHeight="1" x14ac:dyDescent="0.35"/>
    <row r="359" ht="39.75" customHeight="1" x14ac:dyDescent="0.35"/>
    <row r="360" ht="39.75" customHeight="1" x14ac:dyDescent="0.35"/>
    <row r="361" ht="39.75" customHeight="1" x14ac:dyDescent="0.35"/>
    <row r="362" ht="39.75" customHeight="1" x14ac:dyDescent="0.35"/>
    <row r="363" ht="39.75" customHeight="1" x14ac:dyDescent="0.35"/>
    <row r="364" ht="39.75" customHeight="1" x14ac:dyDescent="0.35"/>
    <row r="365" ht="39.75" customHeight="1" x14ac:dyDescent="0.35"/>
    <row r="366" ht="39.75" customHeight="1" x14ac:dyDescent="0.35"/>
    <row r="367" ht="39.75" customHeight="1" x14ac:dyDescent="0.35"/>
    <row r="368" ht="39.75" customHeight="1" x14ac:dyDescent="0.35"/>
    <row r="369" ht="39.75" customHeight="1" x14ac:dyDescent="0.35"/>
    <row r="370" ht="39.75" customHeight="1" x14ac:dyDescent="0.35"/>
    <row r="371" ht="39.75" customHeight="1" x14ac:dyDescent="0.35"/>
    <row r="372" ht="39.75" customHeight="1" x14ac:dyDescent="0.35"/>
    <row r="373" ht="39.75" customHeight="1" x14ac:dyDescent="0.35"/>
    <row r="374" ht="39.75" customHeight="1" x14ac:dyDescent="0.35"/>
    <row r="375" ht="39.75" customHeight="1" x14ac:dyDescent="0.35"/>
    <row r="376" ht="39.75" customHeight="1" x14ac:dyDescent="0.35"/>
    <row r="377" ht="39.75" customHeight="1" x14ac:dyDescent="0.35"/>
    <row r="378" ht="39.75" customHeight="1" x14ac:dyDescent="0.35"/>
    <row r="379" ht="39.75" customHeight="1" x14ac:dyDescent="0.35"/>
  </sheetData>
  <mergeCells count="34">
    <mergeCell ref="B36:B41"/>
    <mergeCell ref="AB36:AB41"/>
    <mergeCell ref="AC36:AC41"/>
    <mergeCell ref="B28:B31"/>
    <mergeCell ref="AB28:AB31"/>
    <mergeCell ref="AC28:AC31"/>
    <mergeCell ref="B32:B35"/>
    <mergeCell ref="AB32:AB35"/>
    <mergeCell ref="AC32:AC35"/>
    <mergeCell ref="B20:B24"/>
    <mergeCell ref="AB20:AB24"/>
    <mergeCell ref="AC20:AC24"/>
    <mergeCell ref="B25:B27"/>
    <mergeCell ref="AB25:AB27"/>
    <mergeCell ref="AC25:AC27"/>
    <mergeCell ref="B11:B14"/>
    <mergeCell ref="AB11:AB14"/>
    <mergeCell ref="AC11:AC14"/>
    <mergeCell ref="B15:B19"/>
    <mergeCell ref="AB15:AB19"/>
    <mergeCell ref="AC15:AC16"/>
    <mergeCell ref="AC17:AC19"/>
    <mergeCell ref="B7:B8"/>
    <mergeCell ref="AB7:AB8"/>
    <mergeCell ref="AC7:AC8"/>
    <mergeCell ref="B9:B10"/>
    <mergeCell ref="AB9:AB10"/>
    <mergeCell ref="AC9:AC10"/>
    <mergeCell ref="B3:B4"/>
    <mergeCell ref="AB3:AB4"/>
    <mergeCell ref="AC3:AC4"/>
    <mergeCell ref="B5:B6"/>
    <mergeCell ref="AB5:AB6"/>
    <mergeCell ref="AC5:A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D959"/>
  <sheetViews>
    <sheetView zoomScale="80" zoomScaleNormal="80" workbookViewId="0"/>
  </sheetViews>
  <sheetFormatPr baseColWidth="10" defaultColWidth="11.453125" defaultRowHeight="14.5" x14ac:dyDescent="0.35"/>
  <cols>
    <col min="1" max="1" width="7.453125" bestFit="1" customWidth="1"/>
    <col min="2" max="2" width="19.453125" customWidth="1"/>
    <col min="3" max="3" width="9.453125" customWidth="1"/>
    <col min="4" max="4" width="13.453125" customWidth="1"/>
    <col min="5" max="5" width="78.54296875" customWidth="1"/>
    <col min="6" max="6" width="27.453125" customWidth="1"/>
    <col min="7" max="7" width="20.26953125" customWidth="1"/>
    <col min="8" max="9" width="12" customWidth="1"/>
    <col min="10" max="13" width="12.26953125" customWidth="1"/>
    <col min="14" max="14" width="16.7265625" bestFit="1" customWidth="1"/>
    <col min="15" max="16" width="13.26953125" hidden="1" customWidth="1"/>
    <col min="17" max="17" width="13.7265625" hidden="1" customWidth="1"/>
    <col min="18" max="20" width="12" hidden="1" customWidth="1"/>
    <col min="21" max="22" width="11.54296875" hidden="1" customWidth="1"/>
    <col min="23" max="23" width="13.81640625" hidden="1" customWidth="1"/>
    <col min="24" max="24" width="13.26953125" hidden="1" customWidth="1"/>
    <col min="25" max="25" width="12.1796875" hidden="1" customWidth="1"/>
    <col min="26" max="26" width="11.54296875" hidden="1" customWidth="1"/>
    <col min="27" max="28" width="15.26953125" customWidth="1"/>
  </cols>
  <sheetData>
    <row r="1" spans="1:30" ht="60.75" customHeight="1" x14ac:dyDescent="0.35">
      <c r="A1" s="1" t="s">
        <v>108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>
        <v>45658</v>
      </c>
      <c r="I1" s="2">
        <v>45689</v>
      </c>
      <c r="J1" s="2">
        <v>45717</v>
      </c>
      <c r="K1" s="2">
        <v>45748</v>
      </c>
      <c r="L1" s="2">
        <v>45778</v>
      </c>
      <c r="M1" s="2">
        <v>45809</v>
      </c>
      <c r="N1" s="1" t="s">
        <v>107</v>
      </c>
      <c r="O1" s="2">
        <v>46023</v>
      </c>
      <c r="P1" s="2">
        <v>46054</v>
      </c>
      <c r="Q1" s="2">
        <v>46082</v>
      </c>
      <c r="R1" s="2">
        <v>46113</v>
      </c>
      <c r="S1" s="2">
        <v>46143</v>
      </c>
      <c r="T1" s="2">
        <v>46174</v>
      </c>
      <c r="U1" s="2">
        <v>46204</v>
      </c>
      <c r="V1" s="2">
        <v>46235</v>
      </c>
      <c r="W1" s="2">
        <v>46266</v>
      </c>
      <c r="X1" s="2">
        <v>46296</v>
      </c>
      <c r="Y1" s="2">
        <v>46327</v>
      </c>
      <c r="Z1" s="2">
        <v>46357</v>
      </c>
      <c r="AA1" s="1" t="s">
        <v>103</v>
      </c>
      <c r="AB1" s="1" t="s">
        <v>104</v>
      </c>
    </row>
    <row r="2" spans="1:30" ht="39.75" customHeight="1" x14ac:dyDescent="0.35">
      <c r="A2" s="3">
        <v>2</v>
      </c>
      <c r="B2" s="17" t="s">
        <v>105</v>
      </c>
      <c r="C2" s="3">
        <v>329500</v>
      </c>
      <c r="D2" s="3" t="s">
        <v>6</v>
      </c>
      <c r="E2" s="3" t="s">
        <v>7</v>
      </c>
      <c r="F2" s="3" t="s">
        <v>8</v>
      </c>
      <c r="G2" s="4">
        <v>11062855580</v>
      </c>
      <c r="H2" s="5">
        <v>0</v>
      </c>
      <c r="I2" s="6">
        <v>0</v>
      </c>
      <c r="J2" s="6">
        <v>0</v>
      </c>
      <c r="K2" s="6">
        <v>0</v>
      </c>
      <c r="L2" s="6">
        <v>0</v>
      </c>
      <c r="M2" s="6">
        <v>9585.9449999999997</v>
      </c>
      <c r="N2" s="8">
        <v>11441.741</v>
      </c>
      <c r="O2" s="5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7">
        <v>0</v>
      </c>
      <c r="AA2" s="19">
        <f>+(SUM(H2:M2))/N2</f>
        <v>0.83780475366467388</v>
      </c>
      <c r="AB2" s="20">
        <f>+N2/$N$43</f>
        <v>1.3408264104198026E-4</v>
      </c>
      <c r="AC2" s="10"/>
      <c r="AD2" s="22"/>
    </row>
    <row r="3" spans="1:30" ht="39.75" customHeight="1" x14ac:dyDescent="0.35">
      <c r="A3" s="3">
        <v>4</v>
      </c>
      <c r="B3" s="23" t="s">
        <v>92</v>
      </c>
      <c r="C3" s="3">
        <v>371657</v>
      </c>
      <c r="D3" s="3" t="s">
        <v>9</v>
      </c>
      <c r="E3" s="3" t="s">
        <v>10</v>
      </c>
      <c r="F3" s="3" t="s">
        <v>11</v>
      </c>
      <c r="G3" s="4">
        <v>14338620472</v>
      </c>
      <c r="H3" s="5">
        <v>0</v>
      </c>
      <c r="I3" s="6">
        <v>0</v>
      </c>
      <c r="J3" s="6">
        <v>0</v>
      </c>
      <c r="K3" s="6">
        <v>0</v>
      </c>
      <c r="L3" s="6">
        <v>0</v>
      </c>
      <c r="M3" s="6">
        <v>838361.46299999999</v>
      </c>
      <c r="N3" s="8">
        <v>3502081.7419999996</v>
      </c>
      <c r="O3" s="5">
        <v>824139.24754699995</v>
      </c>
      <c r="P3" s="6">
        <v>827269.93326099997</v>
      </c>
      <c r="Q3" s="6">
        <v>830400.61897499999</v>
      </c>
      <c r="R3" s="6">
        <v>833531.30468900001</v>
      </c>
      <c r="S3" s="6">
        <v>836661.99040300003</v>
      </c>
      <c r="T3" s="6">
        <v>839792.67611700005</v>
      </c>
      <c r="U3" s="6">
        <v>842923.36183099996</v>
      </c>
      <c r="V3" s="6">
        <v>846054.04754499998</v>
      </c>
      <c r="W3" s="6">
        <v>849184.733259</v>
      </c>
      <c r="X3" s="6">
        <v>852315.41897300002</v>
      </c>
      <c r="Y3" s="6">
        <v>855446.10468700004</v>
      </c>
      <c r="Z3" s="7">
        <v>858576.79071300291</v>
      </c>
      <c r="AA3" s="19">
        <f t="shared" ref="AA3:AA35" si="0">+(SUM(H3:M3))/N3</f>
        <v>0.23938946168664274</v>
      </c>
      <c r="AB3" s="27">
        <f>+(N3+N4)/$N$43</f>
        <v>4.4278944134473322E-2</v>
      </c>
      <c r="AC3" s="26"/>
      <c r="AD3" s="22"/>
    </row>
    <row r="4" spans="1:30" ht="39.75" customHeight="1" x14ac:dyDescent="0.35">
      <c r="A4" s="3">
        <v>4</v>
      </c>
      <c r="B4" s="25"/>
      <c r="C4" s="3">
        <v>371662</v>
      </c>
      <c r="D4" s="3" t="s">
        <v>9</v>
      </c>
      <c r="E4" s="3" t="s">
        <v>12</v>
      </c>
      <c r="F4" s="3" t="s">
        <v>13</v>
      </c>
      <c r="G4" s="4">
        <v>1034334958</v>
      </c>
      <c r="H4" s="5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8">
        <v>276395.52099999995</v>
      </c>
      <c r="O4" s="5">
        <v>48361.621099000004</v>
      </c>
      <c r="P4" s="6">
        <v>48543.192794000002</v>
      </c>
      <c r="Q4" s="6">
        <v>48724.764489000001</v>
      </c>
      <c r="R4" s="6">
        <v>48906.336184</v>
      </c>
      <c r="S4" s="6">
        <v>49087.907877999998</v>
      </c>
      <c r="T4" s="6">
        <v>49269.479572999997</v>
      </c>
      <c r="U4" s="6">
        <v>49451.051268000003</v>
      </c>
      <c r="V4" s="6">
        <v>49632.622963000002</v>
      </c>
      <c r="W4" s="6">
        <v>49814.194658</v>
      </c>
      <c r="X4" s="6">
        <v>49995.766352999999</v>
      </c>
      <c r="Y4" s="6">
        <v>50177.338047999998</v>
      </c>
      <c r="Z4" s="7">
        <v>50358.909693000023</v>
      </c>
      <c r="AA4" s="19">
        <f t="shared" si="0"/>
        <v>0</v>
      </c>
      <c r="AB4" s="27"/>
      <c r="AC4" s="26"/>
      <c r="AD4" s="22"/>
    </row>
    <row r="5" spans="1:30" ht="39.75" customHeight="1" x14ac:dyDescent="0.35">
      <c r="A5" s="3">
        <v>5</v>
      </c>
      <c r="B5" s="23" t="s">
        <v>93</v>
      </c>
      <c r="C5" s="3">
        <v>308913</v>
      </c>
      <c r="D5" s="3" t="s">
        <v>14</v>
      </c>
      <c r="E5" s="3" t="s">
        <v>15</v>
      </c>
      <c r="F5" s="3" t="s">
        <v>16</v>
      </c>
      <c r="G5" s="4">
        <v>62698036237</v>
      </c>
      <c r="H5" s="5">
        <v>0</v>
      </c>
      <c r="I5" s="6">
        <v>0</v>
      </c>
      <c r="J5" s="6">
        <v>15209223.234999999</v>
      </c>
      <c r="K5" s="6">
        <v>0</v>
      </c>
      <c r="L5" s="6">
        <v>8261776.7649999997</v>
      </c>
      <c r="M5" s="6">
        <v>0</v>
      </c>
      <c r="N5" s="8">
        <v>40509673.883000001</v>
      </c>
      <c r="O5" s="5">
        <v>818731.159048</v>
      </c>
      <c r="P5" s="6">
        <v>821324.74789500004</v>
      </c>
      <c r="Q5" s="6">
        <v>823918.33674099995</v>
      </c>
      <c r="R5" s="6">
        <v>826511.92558699998</v>
      </c>
      <c r="S5" s="6">
        <v>829105.514433</v>
      </c>
      <c r="T5" s="6">
        <v>831699.10328000004</v>
      </c>
      <c r="U5" s="6">
        <v>834292.69212599995</v>
      </c>
      <c r="V5" s="6">
        <v>836886.28097199998</v>
      </c>
      <c r="W5" s="6">
        <v>839479.86981900001</v>
      </c>
      <c r="X5" s="6">
        <v>842073.45866500004</v>
      </c>
      <c r="Y5" s="6">
        <v>844667.04751099995</v>
      </c>
      <c r="Z5" s="7">
        <v>847260.63692299835</v>
      </c>
      <c r="AA5" s="19">
        <f t="shared" si="0"/>
        <v>0.57939246975398806</v>
      </c>
      <c r="AB5" s="27">
        <f>+(N5+N6)/$N$43</f>
        <v>0.48226409427155126</v>
      </c>
      <c r="AC5" s="26"/>
      <c r="AD5" s="22"/>
    </row>
    <row r="6" spans="1:30" ht="39.75" customHeight="1" x14ac:dyDescent="0.35">
      <c r="A6" s="3">
        <v>5</v>
      </c>
      <c r="B6" s="25"/>
      <c r="C6" s="3">
        <v>308915</v>
      </c>
      <c r="D6" s="3" t="s">
        <v>14</v>
      </c>
      <c r="E6" s="3" t="s">
        <v>17</v>
      </c>
      <c r="F6" s="3" t="s">
        <v>18</v>
      </c>
      <c r="G6" s="4">
        <v>2285050800</v>
      </c>
      <c r="H6" s="5">
        <v>0</v>
      </c>
      <c r="I6" s="6">
        <v>46344.487000000001</v>
      </c>
      <c r="J6" s="6">
        <v>109490.5</v>
      </c>
      <c r="K6" s="6">
        <v>52416.17</v>
      </c>
      <c r="L6" s="6">
        <v>53570.807000000001</v>
      </c>
      <c r="M6" s="6">
        <v>55887.997000000003</v>
      </c>
      <c r="N6" s="8">
        <v>643609.02799999993</v>
      </c>
      <c r="O6" s="5">
        <v>55086.877804999996</v>
      </c>
      <c r="P6" s="6">
        <v>55269.860291999998</v>
      </c>
      <c r="Q6" s="6">
        <v>55452.842778999999</v>
      </c>
      <c r="R6" s="6">
        <v>55635.825267</v>
      </c>
      <c r="S6" s="6">
        <v>55818.807754000001</v>
      </c>
      <c r="T6" s="6">
        <v>56001.790241000002</v>
      </c>
      <c r="U6" s="6">
        <v>56184.772728999997</v>
      </c>
      <c r="V6" s="6">
        <v>56367.755215999998</v>
      </c>
      <c r="W6" s="6">
        <v>56550.737702999999</v>
      </c>
      <c r="X6" s="6">
        <v>56733.720191</v>
      </c>
      <c r="Y6" s="6">
        <v>56916.702678000001</v>
      </c>
      <c r="Z6" s="7">
        <v>57099.685345000005</v>
      </c>
      <c r="AA6" s="19">
        <f t="shared" si="0"/>
        <v>0.49363813616362145</v>
      </c>
      <c r="AB6" s="27"/>
      <c r="AC6" s="26"/>
      <c r="AD6" s="22"/>
    </row>
    <row r="7" spans="1:30" ht="39.75" customHeight="1" x14ac:dyDescent="0.35">
      <c r="A7" s="3">
        <v>6</v>
      </c>
      <c r="B7" s="23" t="s">
        <v>94</v>
      </c>
      <c r="C7" s="3">
        <v>371942</v>
      </c>
      <c r="D7" s="3" t="s">
        <v>19</v>
      </c>
      <c r="E7" s="3" t="s">
        <v>20</v>
      </c>
      <c r="F7" s="3" t="s">
        <v>11</v>
      </c>
      <c r="G7" s="4">
        <v>10233098792</v>
      </c>
      <c r="H7" s="5">
        <v>0</v>
      </c>
      <c r="I7" s="6">
        <v>0</v>
      </c>
      <c r="J7" s="6">
        <v>0</v>
      </c>
      <c r="K7" s="6">
        <v>0</v>
      </c>
      <c r="L7" s="6">
        <v>0</v>
      </c>
      <c r="M7" s="6">
        <v>610853.85100000002</v>
      </c>
      <c r="N7" s="8">
        <v>7636724.216</v>
      </c>
      <c r="O7" s="5">
        <v>422470.46471099998</v>
      </c>
      <c r="P7" s="6">
        <v>423808.772986</v>
      </c>
      <c r="Q7" s="6">
        <v>425147.08126100001</v>
      </c>
      <c r="R7" s="6">
        <v>426485.38953599997</v>
      </c>
      <c r="S7" s="6">
        <v>427823.69781099999</v>
      </c>
      <c r="T7" s="6">
        <v>429162.00608600001</v>
      </c>
      <c r="U7" s="6">
        <v>430500.31436100003</v>
      </c>
      <c r="V7" s="6">
        <v>431838.62263599999</v>
      </c>
      <c r="W7" s="6">
        <v>433176.930911</v>
      </c>
      <c r="X7" s="6">
        <v>434515.23918600002</v>
      </c>
      <c r="Y7" s="6">
        <v>435853.54746099998</v>
      </c>
      <c r="Z7" s="7">
        <v>437191.85605400056</v>
      </c>
      <c r="AA7" s="19">
        <f t="shared" si="0"/>
        <v>7.9988989221343912E-2</v>
      </c>
      <c r="AB7" s="27">
        <f>+(N7+N8)/$N$43</f>
        <v>9.1457917988429643E-2</v>
      </c>
      <c r="AC7" s="26"/>
      <c r="AD7" s="22"/>
    </row>
    <row r="8" spans="1:30" ht="39.75" customHeight="1" x14ac:dyDescent="0.35">
      <c r="A8" s="3">
        <v>6</v>
      </c>
      <c r="B8" s="25"/>
      <c r="C8" s="3">
        <v>371943</v>
      </c>
      <c r="D8" s="3" t="s">
        <v>19</v>
      </c>
      <c r="E8" s="3" t="s">
        <v>21</v>
      </c>
      <c r="F8" s="3" t="s">
        <v>22</v>
      </c>
      <c r="G8" s="4">
        <v>497134371</v>
      </c>
      <c r="H8" s="5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8">
        <v>167699.995</v>
      </c>
      <c r="O8" s="5">
        <v>33937.706394000001</v>
      </c>
      <c r="P8" s="6">
        <v>34070.275559000002</v>
      </c>
      <c r="Q8" s="6">
        <v>34202.844725000003</v>
      </c>
      <c r="R8" s="6">
        <v>34335.413890000003</v>
      </c>
      <c r="S8" s="6">
        <v>34467.983055999997</v>
      </c>
      <c r="T8" s="6">
        <v>34600.552221999998</v>
      </c>
      <c r="U8" s="6">
        <v>34733.121386999999</v>
      </c>
      <c r="V8" s="6">
        <v>34865.690553</v>
      </c>
      <c r="W8" s="6">
        <v>34998.259718000001</v>
      </c>
      <c r="X8" s="6">
        <v>35130.828884000002</v>
      </c>
      <c r="Y8" s="6">
        <v>6.1199994524940848E-4</v>
      </c>
      <c r="Z8" s="7">
        <v>0</v>
      </c>
      <c r="AA8" s="19">
        <v>0</v>
      </c>
      <c r="AB8" s="27"/>
      <c r="AC8" s="26"/>
      <c r="AD8" s="22"/>
    </row>
    <row r="9" spans="1:30" ht="39.75" customHeight="1" x14ac:dyDescent="0.35">
      <c r="A9" s="3">
        <v>7</v>
      </c>
      <c r="B9" s="23" t="s">
        <v>95</v>
      </c>
      <c r="C9" s="3">
        <v>391353</v>
      </c>
      <c r="D9" s="3" t="s">
        <v>23</v>
      </c>
      <c r="E9" s="3" t="s">
        <v>24</v>
      </c>
      <c r="F9" s="3" t="s">
        <v>25</v>
      </c>
      <c r="G9" s="4">
        <v>11668319000</v>
      </c>
      <c r="H9" s="5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8">
        <v>259600.00000000003</v>
      </c>
      <c r="O9" s="5">
        <v>478655.93248000002</v>
      </c>
      <c r="P9" s="6">
        <v>480482.86352000001</v>
      </c>
      <c r="Q9" s="6">
        <v>482309.79456000001</v>
      </c>
      <c r="R9" s="6">
        <v>484136.72560000001</v>
      </c>
      <c r="S9" s="6">
        <v>485963.65664</v>
      </c>
      <c r="T9" s="6">
        <v>487790.58768</v>
      </c>
      <c r="U9" s="6">
        <v>489617.51871999999</v>
      </c>
      <c r="V9" s="6">
        <v>491444.44975999999</v>
      </c>
      <c r="W9" s="6">
        <v>493271.38079999998</v>
      </c>
      <c r="X9" s="6">
        <v>495098.31183999998</v>
      </c>
      <c r="Y9" s="6">
        <v>496925.24287999998</v>
      </c>
      <c r="Z9" s="7">
        <v>498752.17452000082</v>
      </c>
      <c r="AA9" s="19">
        <v>0</v>
      </c>
      <c r="AB9" s="27">
        <f>+(N9+N10)/$N$43</f>
        <v>4.1390544337638327E-3</v>
      </c>
      <c r="AC9" s="26"/>
      <c r="AD9" s="22"/>
    </row>
    <row r="10" spans="1:30" ht="39.75" customHeight="1" x14ac:dyDescent="0.35">
      <c r="A10" s="3">
        <v>7</v>
      </c>
      <c r="B10" s="25"/>
      <c r="C10" s="3">
        <v>391352</v>
      </c>
      <c r="D10" s="3" t="s">
        <v>23</v>
      </c>
      <c r="E10" s="3" t="s">
        <v>26</v>
      </c>
      <c r="F10" s="3" t="s">
        <v>27</v>
      </c>
      <c r="G10" s="4">
        <v>1328271000</v>
      </c>
      <c r="H10" s="5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8">
        <v>93600</v>
      </c>
      <c r="O10" s="5">
        <v>51908.320319999999</v>
      </c>
      <c r="P10" s="6">
        <v>52106.443679999997</v>
      </c>
      <c r="Q10" s="6">
        <v>52304.567040000002</v>
      </c>
      <c r="R10" s="6">
        <v>52502.690399999999</v>
      </c>
      <c r="S10" s="6">
        <v>52700.813759999997</v>
      </c>
      <c r="T10" s="6">
        <v>52898.937120000002</v>
      </c>
      <c r="U10" s="6">
        <v>53097.06048</v>
      </c>
      <c r="V10" s="6">
        <v>53295.183839999998</v>
      </c>
      <c r="W10" s="6">
        <v>53493.307200000003</v>
      </c>
      <c r="X10" s="6">
        <v>53691.430560000001</v>
      </c>
      <c r="Y10" s="6">
        <v>53889.553919999998</v>
      </c>
      <c r="Z10" s="7">
        <v>54087.677680000081</v>
      </c>
      <c r="AA10" s="19">
        <v>0</v>
      </c>
      <c r="AB10" s="27"/>
      <c r="AC10" s="26"/>
      <c r="AD10" s="22"/>
    </row>
    <row r="11" spans="1:30" ht="39.75" customHeight="1" x14ac:dyDescent="0.35">
      <c r="A11" s="3">
        <v>8</v>
      </c>
      <c r="B11" s="23" t="s">
        <v>96</v>
      </c>
      <c r="C11" s="3">
        <v>376021</v>
      </c>
      <c r="D11" s="3" t="s">
        <v>29</v>
      </c>
      <c r="E11" s="3" t="s">
        <v>30</v>
      </c>
      <c r="F11" s="3" t="s">
        <v>31</v>
      </c>
      <c r="G11" s="4">
        <v>29673434592</v>
      </c>
      <c r="H11" s="5">
        <v>0</v>
      </c>
      <c r="I11" s="6">
        <v>3009382.5649999999</v>
      </c>
      <c r="J11" s="6">
        <v>1266697.7890000001</v>
      </c>
      <c r="K11" s="6">
        <v>216084.758</v>
      </c>
      <c r="L11" s="6">
        <v>2532229.2170000002</v>
      </c>
      <c r="M11" s="6">
        <v>535463.99899999995</v>
      </c>
      <c r="N11" s="8">
        <v>19046367.963</v>
      </c>
      <c r="O11" s="5">
        <v>3004420.9095660001</v>
      </c>
      <c r="P11" s="6">
        <v>4.3399957939982414E-4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7">
        <v>0</v>
      </c>
      <c r="AA11" s="19">
        <f t="shared" si="0"/>
        <v>0.3969186326068041</v>
      </c>
      <c r="AB11" s="27">
        <f>+(N11+N12+N13+N14)/$N$43</f>
        <v>0.23062099956748044</v>
      </c>
      <c r="AC11" s="26"/>
      <c r="AD11" s="22"/>
    </row>
    <row r="12" spans="1:30" ht="39.75" customHeight="1" x14ac:dyDescent="0.35">
      <c r="A12" s="3">
        <v>8</v>
      </c>
      <c r="B12" s="24"/>
      <c r="C12" s="3">
        <v>349958</v>
      </c>
      <c r="D12" s="3" t="s">
        <v>29</v>
      </c>
      <c r="E12" s="3" t="s">
        <v>32</v>
      </c>
      <c r="F12" s="3" t="s">
        <v>33</v>
      </c>
      <c r="G12" s="4">
        <v>928400000</v>
      </c>
      <c r="H12" s="5">
        <v>0</v>
      </c>
      <c r="I12" s="6">
        <v>0</v>
      </c>
      <c r="J12" s="6">
        <v>93452.286999999997</v>
      </c>
      <c r="K12" s="6">
        <v>46823.262999999999</v>
      </c>
      <c r="L12" s="6">
        <v>89806.959000000003</v>
      </c>
      <c r="M12" s="6">
        <v>0</v>
      </c>
      <c r="N12" s="8">
        <v>334867.71869999997</v>
      </c>
      <c r="O12" s="5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7">
        <v>0</v>
      </c>
      <c r="AA12" s="19">
        <f t="shared" si="0"/>
        <v>0.68708476855640255</v>
      </c>
      <c r="AB12" s="27"/>
      <c r="AC12" s="26"/>
      <c r="AD12" s="22"/>
    </row>
    <row r="13" spans="1:30" ht="39.75" customHeight="1" x14ac:dyDescent="0.35">
      <c r="A13" s="3">
        <v>8</v>
      </c>
      <c r="B13" s="24"/>
      <c r="C13" s="3">
        <v>391990</v>
      </c>
      <c r="D13" s="3" t="s">
        <v>34</v>
      </c>
      <c r="E13" s="3" t="s">
        <v>35</v>
      </c>
      <c r="F13" s="3" t="s">
        <v>27</v>
      </c>
      <c r="G13" s="4">
        <v>9579369697</v>
      </c>
      <c r="H13" s="5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8">
        <v>234528</v>
      </c>
      <c r="O13" s="5">
        <v>593557.97575999994</v>
      </c>
      <c r="P13" s="6">
        <v>595894.81818399997</v>
      </c>
      <c r="Q13" s="6">
        <v>598231.66060800001</v>
      </c>
      <c r="R13" s="6">
        <v>600568.50303200004</v>
      </c>
      <c r="S13" s="6">
        <v>602905.34545699996</v>
      </c>
      <c r="T13" s="6">
        <v>605242.18788099999</v>
      </c>
      <c r="U13" s="6">
        <v>607579.03030500002</v>
      </c>
      <c r="V13" s="6">
        <v>609915.87272900005</v>
      </c>
      <c r="W13" s="6">
        <v>612252.71515399998</v>
      </c>
      <c r="X13" s="6">
        <v>614589.55757800001</v>
      </c>
      <c r="Y13" s="6">
        <v>616926.40000200004</v>
      </c>
      <c r="Z13" s="7">
        <v>619263.24330999982</v>
      </c>
      <c r="AA13" s="19">
        <f t="shared" si="0"/>
        <v>0</v>
      </c>
      <c r="AB13" s="27"/>
      <c r="AC13" s="26"/>
      <c r="AD13" s="22"/>
    </row>
    <row r="14" spans="1:30" ht="39.75" customHeight="1" x14ac:dyDescent="0.35">
      <c r="A14" s="3">
        <v>8</v>
      </c>
      <c r="B14" s="25"/>
      <c r="C14" s="3">
        <v>391989</v>
      </c>
      <c r="D14" s="3" t="s">
        <v>34</v>
      </c>
      <c r="E14" s="3" t="s">
        <v>36</v>
      </c>
      <c r="F14" s="3" t="s">
        <v>27</v>
      </c>
      <c r="G14" s="4">
        <v>583266600</v>
      </c>
      <c r="H14" s="5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8">
        <v>63933.3</v>
      </c>
      <c r="O14" s="5">
        <v>29347.532533000001</v>
      </c>
      <c r="P14" s="6">
        <v>29463.074000000001</v>
      </c>
      <c r="Q14" s="6">
        <v>29578.615467</v>
      </c>
      <c r="R14" s="6">
        <v>29694.156932999998</v>
      </c>
      <c r="S14" s="6">
        <v>29809.698400000001</v>
      </c>
      <c r="T14" s="6">
        <v>29925.239867</v>
      </c>
      <c r="U14" s="6">
        <v>30040.781332999999</v>
      </c>
      <c r="V14" s="6">
        <v>30156.322800000002</v>
      </c>
      <c r="W14" s="6">
        <v>30271.864267000001</v>
      </c>
      <c r="X14" s="6">
        <v>30387.405733</v>
      </c>
      <c r="Y14" s="6">
        <v>30502.947199999999</v>
      </c>
      <c r="Z14" s="7">
        <v>30618.489467000007</v>
      </c>
      <c r="AA14" s="19">
        <f t="shared" si="0"/>
        <v>0</v>
      </c>
      <c r="AB14" s="27"/>
      <c r="AC14" s="26"/>
      <c r="AD14" s="22"/>
    </row>
    <row r="15" spans="1:30" ht="39.75" customHeight="1" x14ac:dyDescent="0.35">
      <c r="A15" s="3">
        <v>9</v>
      </c>
      <c r="B15" s="23" t="s">
        <v>97</v>
      </c>
      <c r="C15" s="3">
        <v>380171</v>
      </c>
      <c r="D15" s="3" t="s">
        <v>38</v>
      </c>
      <c r="E15" s="3" t="s">
        <v>39</v>
      </c>
      <c r="F15" s="3" t="s">
        <v>40</v>
      </c>
      <c r="G15" s="4">
        <v>12571574051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8">
        <v>263536.47499999998</v>
      </c>
      <c r="O15" s="5">
        <v>568494.48704200005</v>
      </c>
      <c r="P15" s="6">
        <v>570732.65431400004</v>
      </c>
      <c r="Q15" s="6">
        <v>572970.82158600003</v>
      </c>
      <c r="R15" s="6">
        <v>575208.98885700002</v>
      </c>
      <c r="S15" s="6">
        <v>577447.15612900001</v>
      </c>
      <c r="T15" s="6">
        <v>579685.323401</v>
      </c>
      <c r="U15" s="6">
        <v>581923.49067299999</v>
      </c>
      <c r="V15" s="6">
        <v>584161.65794499998</v>
      </c>
      <c r="W15" s="6">
        <v>604305.16339100001</v>
      </c>
      <c r="X15" s="6">
        <v>604305.16339100001</v>
      </c>
      <c r="Y15" s="6">
        <v>604305.16339100001</v>
      </c>
      <c r="Z15" s="7">
        <v>604305.16388000082</v>
      </c>
      <c r="AA15" s="19">
        <f t="shared" si="0"/>
        <v>0</v>
      </c>
      <c r="AB15" s="27">
        <f>+(N15+N16+N17+N18+N19)/$N$43</f>
        <v>4.0719666426302795E-3</v>
      </c>
      <c r="AC15" s="26"/>
      <c r="AD15" s="22"/>
    </row>
    <row r="16" spans="1:30" ht="39.75" customHeight="1" x14ac:dyDescent="0.35">
      <c r="A16" s="3">
        <v>9</v>
      </c>
      <c r="B16" s="24"/>
      <c r="C16" s="3">
        <v>380175</v>
      </c>
      <c r="D16" s="3" t="s">
        <v>38</v>
      </c>
      <c r="E16" s="3" t="s">
        <v>41</v>
      </c>
      <c r="F16" s="3" t="s">
        <v>27</v>
      </c>
      <c r="G16" s="4">
        <v>1298906584.49</v>
      </c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8">
        <v>83935.688999999998</v>
      </c>
      <c r="O16" s="5">
        <v>34742.481271999997</v>
      </c>
      <c r="P16" s="6">
        <v>34877.666023999998</v>
      </c>
      <c r="Q16" s="6">
        <v>35012.850775999999</v>
      </c>
      <c r="R16" s="6">
        <v>35148.035529000001</v>
      </c>
      <c r="S16" s="6">
        <v>35283.220281000002</v>
      </c>
      <c r="T16" s="6">
        <v>35418.405033000003</v>
      </c>
      <c r="U16" s="6">
        <v>35553.589784999996</v>
      </c>
      <c r="V16" s="6">
        <v>35688.774536999998</v>
      </c>
      <c r="W16" s="6">
        <v>35823.959288999999</v>
      </c>
      <c r="X16" s="6">
        <v>35959.144041</v>
      </c>
      <c r="Y16" s="6">
        <v>36094.328793000001</v>
      </c>
      <c r="Z16" s="7">
        <v>36229.513640000019</v>
      </c>
      <c r="AA16" s="19">
        <f t="shared" si="0"/>
        <v>0</v>
      </c>
      <c r="AB16" s="27"/>
      <c r="AC16" s="26"/>
      <c r="AD16" s="22"/>
    </row>
    <row r="17" spans="1:30" ht="39.75" customHeight="1" x14ac:dyDescent="0.35">
      <c r="A17" s="3">
        <v>9</v>
      </c>
      <c r="B17" s="24"/>
      <c r="C17" s="3">
        <v>411170</v>
      </c>
      <c r="D17" s="3" t="s">
        <v>42</v>
      </c>
      <c r="E17" s="3" t="s">
        <v>43</v>
      </c>
      <c r="F17" s="3" t="s">
        <v>27</v>
      </c>
      <c r="G17" s="4">
        <v>17164391021</v>
      </c>
      <c r="H17" s="5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8">
        <v>1</v>
      </c>
      <c r="O17" s="5">
        <v>478695.76614099997</v>
      </c>
      <c r="P17" s="6">
        <v>480602.92058799998</v>
      </c>
      <c r="Q17" s="6">
        <v>482510.07503499999</v>
      </c>
      <c r="R17" s="6">
        <v>484417.229482</v>
      </c>
      <c r="S17" s="6">
        <v>486324.383928</v>
      </c>
      <c r="T17" s="6">
        <v>488231.538375</v>
      </c>
      <c r="U17" s="6">
        <v>490138.69282200001</v>
      </c>
      <c r="V17" s="6">
        <v>492045.84726900002</v>
      </c>
      <c r="W17" s="6">
        <v>493953.00171500002</v>
      </c>
      <c r="X17" s="6">
        <v>495860.15616200003</v>
      </c>
      <c r="Y17" s="6">
        <v>497767.31060899998</v>
      </c>
      <c r="Z17" s="7">
        <v>499674.46587400045</v>
      </c>
      <c r="AA17" s="19">
        <f t="shared" si="0"/>
        <v>0</v>
      </c>
      <c r="AB17" s="27"/>
      <c r="AC17" s="26"/>
      <c r="AD17" s="22"/>
    </row>
    <row r="18" spans="1:30" ht="39.75" customHeight="1" x14ac:dyDescent="0.35">
      <c r="A18" s="3">
        <v>9</v>
      </c>
      <c r="B18" s="24"/>
      <c r="C18" s="3">
        <v>411169</v>
      </c>
      <c r="D18" s="3" t="s">
        <v>42</v>
      </c>
      <c r="E18" s="3" t="s">
        <v>44</v>
      </c>
      <c r="F18" s="3" t="s">
        <v>27</v>
      </c>
      <c r="G18" s="4">
        <v>1210000000</v>
      </c>
      <c r="H18" s="5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8">
        <v>1</v>
      </c>
      <c r="O18" s="5">
        <v>33745.527667000002</v>
      </c>
      <c r="P18" s="6">
        <v>33879.972000000002</v>
      </c>
      <c r="Q18" s="6">
        <v>34014.416333000001</v>
      </c>
      <c r="R18" s="6">
        <v>34148.860667000001</v>
      </c>
      <c r="S18" s="6">
        <v>34283.305</v>
      </c>
      <c r="T18" s="6">
        <v>34417.749333</v>
      </c>
      <c r="U18" s="6">
        <v>34552.193667</v>
      </c>
      <c r="V18" s="6">
        <v>34686.637999999999</v>
      </c>
      <c r="W18" s="6">
        <v>34821.082332999998</v>
      </c>
      <c r="X18" s="6">
        <v>34955.526666999998</v>
      </c>
      <c r="Y18" s="6">
        <v>35089.970999999998</v>
      </c>
      <c r="Z18" s="7">
        <v>35224.415332999954</v>
      </c>
      <c r="AA18" s="19">
        <f t="shared" si="0"/>
        <v>0</v>
      </c>
      <c r="AB18" s="27"/>
      <c r="AC18" s="26"/>
      <c r="AD18" s="22"/>
    </row>
    <row r="19" spans="1:30" ht="39.75" customHeight="1" x14ac:dyDescent="0.35">
      <c r="A19" s="3">
        <v>9</v>
      </c>
      <c r="B19" s="25"/>
      <c r="C19" s="3">
        <v>391410</v>
      </c>
      <c r="D19" s="3" t="s">
        <v>45</v>
      </c>
      <c r="E19" s="3" t="s">
        <v>46</v>
      </c>
      <c r="F19" s="3" t="s">
        <v>47</v>
      </c>
      <c r="G19" s="4">
        <v>582342485</v>
      </c>
      <c r="H19" s="5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8">
        <v>1</v>
      </c>
      <c r="O19" s="5">
        <v>44974.680842000002</v>
      </c>
      <c r="P19" s="6">
        <v>45153.862837000001</v>
      </c>
      <c r="Q19" s="6">
        <v>45333.044832</v>
      </c>
      <c r="R19" s="6">
        <v>45512.226827999999</v>
      </c>
      <c r="S19" s="6">
        <v>45691.408822999998</v>
      </c>
      <c r="T19" s="6">
        <v>45870.590818999997</v>
      </c>
      <c r="U19" s="6">
        <v>46049.772814000004</v>
      </c>
      <c r="V19" s="6">
        <v>46228.954809000003</v>
      </c>
      <c r="W19" s="6">
        <v>46408.136805000002</v>
      </c>
      <c r="X19" s="6">
        <v>46587.318800000001</v>
      </c>
      <c r="Y19" s="6">
        <v>46766.500795</v>
      </c>
      <c r="Z19" s="7">
        <v>46945.682995999989</v>
      </c>
      <c r="AA19" s="19">
        <f t="shared" si="0"/>
        <v>0</v>
      </c>
      <c r="AB19" s="27"/>
      <c r="AC19" s="26"/>
      <c r="AD19" s="22"/>
    </row>
    <row r="20" spans="1:30" ht="39.75" customHeight="1" x14ac:dyDescent="0.35">
      <c r="A20" s="3">
        <v>10</v>
      </c>
      <c r="B20" s="23" t="s">
        <v>98</v>
      </c>
      <c r="C20" s="3">
        <v>372800</v>
      </c>
      <c r="D20" s="3" t="s">
        <v>48</v>
      </c>
      <c r="E20" s="3" t="s">
        <v>49</v>
      </c>
      <c r="F20" s="3" t="s">
        <v>27</v>
      </c>
      <c r="G20" s="4">
        <v>5943262152</v>
      </c>
      <c r="H20" s="5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8">
        <v>1</v>
      </c>
      <c r="O20" s="5">
        <v>205759.799883</v>
      </c>
      <c r="P20" s="6">
        <v>206579.560042</v>
      </c>
      <c r="Q20" s="6">
        <v>207399.32020099999</v>
      </c>
      <c r="R20" s="6">
        <v>208219.08035999999</v>
      </c>
      <c r="S20" s="6">
        <v>209038.84051899999</v>
      </c>
      <c r="T20" s="6">
        <v>209858.60067799999</v>
      </c>
      <c r="U20" s="6">
        <v>210678.36083600001</v>
      </c>
      <c r="V20" s="6">
        <v>211498.120995</v>
      </c>
      <c r="W20" s="6">
        <v>212317.881154</v>
      </c>
      <c r="X20" s="6">
        <v>213137.641313</v>
      </c>
      <c r="Y20" s="6">
        <v>213957.401472</v>
      </c>
      <c r="Z20" s="7">
        <v>214777.16254700022</v>
      </c>
      <c r="AA20" s="19">
        <f t="shared" si="0"/>
        <v>0</v>
      </c>
      <c r="AB20" s="27">
        <f>+(N20+N21+N22+N23+N24)/$N$43</f>
        <v>8.2909903267991316E-4</v>
      </c>
      <c r="AC20" s="26"/>
      <c r="AD20" s="22"/>
    </row>
    <row r="21" spans="1:30" ht="39.75" customHeight="1" x14ac:dyDescent="0.35">
      <c r="A21" s="3">
        <v>10</v>
      </c>
      <c r="B21" s="24"/>
      <c r="C21" s="3">
        <v>409190</v>
      </c>
      <c r="D21" s="3" t="s">
        <v>48</v>
      </c>
      <c r="E21" s="3" t="s">
        <v>50</v>
      </c>
      <c r="F21" s="3" t="s">
        <v>27</v>
      </c>
      <c r="G21" s="4">
        <v>971278000</v>
      </c>
      <c r="H21" s="5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8">
        <v>1</v>
      </c>
      <c r="O21" s="5">
        <v>33626.279585999997</v>
      </c>
      <c r="P21" s="6">
        <v>33760.248828000003</v>
      </c>
      <c r="Q21" s="6">
        <v>33894.218069000002</v>
      </c>
      <c r="R21" s="6">
        <v>34028.187310000001</v>
      </c>
      <c r="S21" s="6">
        <v>34162.156552</v>
      </c>
      <c r="T21" s="6">
        <v>34296.125792999999</v>
      </c>
      <c r="U21" s="6">
        <v>34430.095034999998</v>
      </c>
      <c r="V21" s="6">
        <v>34564.064275999997</v>
      </c>
      <c r="W21" s="6">
        <v>34698.033517000003</v>
      </c>
      <c r="X21" s="6">
        <v>34832.002759000003</v>
      </c>
      <c r="Y21" s="6">
        <v>34965.972000000002</v>
      </c>
      <c r="Z21" s="7">
        <v>35099.941274999932</v>
      </c>
      <c r="AA21" s="19">
        <f t="shared" si="0"/>
        <v>0</v>
      </c>
      <c r="AB21" s="27"/>
      <c r="AC21" s="26"/>
      <c r="AD21" s="22"/>
    </row>
    <row r="22" spans="1:30" ht="39.75" customHeight="1" x14ac:dyDescent="0.35">
      <c r="A22" s="3">
        <v>10</v>
      </c>
      <c r="B22" s="24"/>
      <c r="C22" s="3">
        <v>391412</v>
      </c>
      <c r="D22" s="3" t="s">
        <v>51</v>
      </c>
      <c r="E22" s="3" t="s">
        <v>52</v>
      </c>
      <c r="F22" s="3" t="s">
        <v>28</v>
      </c>
      <c r="G22" s="4">
        <v>582342485</v>
      </c>
      <c r="H22" s="5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8">
        <v>70745.857999999993</v>
      </c>
      <c r="O22" s="5">
        <v>0</v>
      </c>
      <c r="P22" s="6">
        <v>0</v>
      </c>
      <c r="Q22" s="6">
        <v>535837.94073000003</v>
      </c>
      <c r="R22" s="6">
        <v>2.6999996043741703E-4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7">
        <v>0</v>
      </c>
      <c r="AA22" s="19">
        <f t="shared" si="0"/>
        <v>0</v>
      </c>
      <c r="AB22" s="27"/>
      <c r="AC22" s="26"/>
      <c r="AD22" s="22"/>
    </row>
    <row r="23" spans="1:30" ht="39.75" customHeight="1" x14ac:dyDescent="0.35">
      <c r="A23" s="3">
        <v>10</v>
      </c>
      <c r="B23" s="24"/>
      <c r="C23" s="3"/>
      <c r="D23" s="3" t="s">
        <v>53</v>
      </c>
      <c r="E23" s="3" t="s">
        <v>54</v>
      </c>
      <c r="F23" s="3" t="s">
        <v>27</v>
      </c>
      <c r="G23" s="4">
        <v>215678868</v>
      </c>
      <c r="H23" s="5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8">
        <v>1.032</v>
      </c>
      <c r="O23" s="5">
        <v>31920.324464000001</v>
      </c>
      <c r="P23" s="6">
        <v>32043.568960000001</v>
      </c>
      <c r="Q23" s="6">
        <v>32166.813456</v>
      </c>
      <c r="R23" s="6">
        <v>32290.057951999999</v>
      </c>
      <c r="S23" s="6">
        <v>32413.302447999999</v>
      </c>
      <c r="T23" s="6">
        <v>32536.546944000002</v>
      </c>
      <c r="U23" s="6">
        <v>32659.791440000001</v>
      </c>
      <c r="V23" s="6">
        <v>3.3599999733269215E-4</v>
      </c>
      <c r="W23" s="6">
        <v>0</v>
      </c>
      <c r="X23" s="6">
        <v>0</v>
      </c>
      <c r="Y23" s="6">
        <v>0</v>
      </c>
      <c r="Z23" s="7">
        <v>0</v>
      </c>
      <c r="AA23" s="19">
        <f t="shared" si="0"/>
        <v>0</v>
      </c>
      <c r="AB23" s="27"/>
      <c r="AC23" s="26"/>
      <c r="AD23" s="22"/>
    </row>
    <row r="24" spans="1:30" ht="39.75" customHeight="1" x14ac:dyDescent="0.35">
      <c r="A24" s="3">
        <v>10</v>
      </c>
      <c r="B24" s="25"/>
      <c r="C24" s="3"/>
      <c r="D24" s="3" t="s">
        <v>53</v>
      </c>
      <c r="E24" s="3" t="s">
        <v>55</v>
      </c>
      <c r="F24" s="3" t="s">
        <v>27</v>
      </c>
      <c r="G24" s="4">
        <v>1370877918</v>
      </c>
      <c r="H24" s="5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8">
        <v>1.032</v>
      </c>
      <c r="O24" s="5">
        <v>202889.783864</v>
      </c>
      <c r="P24" s="6">
        <v>203673.14210299999</v>
      </c>
      <c r="Q24" s="6">
        <v>204456.50034200001</v>
      </c>
      <c r="R24" s="6">
        <v>205239.85858100001</v>
      </c>
      <c r="S24" s="6">
        <v>206023.21681899999</v>
      </c>
      <c r="T24" s="6">
        <v>206806.57505799999</v>
      </c>
      <c r="U24" s="6">
        <v>207589.93329700001</v>
      </c>
      <c r="V24" s="6">
        <v>9.3600037507712841E-4</v>
      </c>
      <c r="W24" s="6">
        <v>0</v>
      </c>
      <c r="X24" s="6">
        <v>0</v>
      </c>
      <c r="Y24" s="6">
        <v>0</v>
      </c>
      <c r="Z24" s="7">
        <v>0</v>
      </c>
      <c r="AA24" s="19">
        <f t="shared" si="0"/>
        <v>0</v>
      </c>
      <c r="AB24" s="27"/>
      <c r="AC24" s="26"/>
      <c r="AD24" s="22"/>
    </row>
    <row r="25" spans="1:30" ht="39.75" customHeight="1" x14ac:dyDescent="0.35">
      <c r="A25" s="3">
        <v>11</v>
      </c>
      <c r="B25" s="23" t="s">
        <v>99</v>
      </c>
      <c r="C25" s="3">
        <v>351768</v>
      </c>
      <c r="D25" s="3" t="s">
        <v>56</v>
      </c>
      <c r="E25" s="3" t="s">
        <v>57</v>
      </c>
      <c r="F25" s="3" t="s">
        <v>13</v>
      </c>
      <c r="G25" s="4">
        <v>1609909000</v>
      </c>
      <c r="H25" s="5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8">
        <v>37703.792999999998</v>
      </c>
      <c r="O25" s="5">
        <v>81495.548806999999</v>
      </c>
      <c r="P25" s="6">
        <v>81810.203435999996</v>
      </c>
      <c r="Q25" s="6">
        <v>82124.858064999993</v>
      </c>
      <c r="R25" s="6">
        <v>82439.512692999997</v>
      </c>
      <c r="S25" s="6">
        <v>82754.167321999994</v>
      </c>
      <c r="T25" s="6">
        <v>83068.821949999998</v>
      </c>
      <c r="U25" s="6">
        <v>83383.476578999995</v>
      </c>
      <c r="V25" s="6">
        <v>83698.131208000006</v>
      </c>
      <c r="W25" s="6">
        <v>84012.785835999995</v>
      </c>
      <c r="X25" s="6">
        <v>84327.440465000007</v>
      </c>
      <c r="Y25" s="6">
        <v>84642.095092999996</v>
      </c>
      <c r="Z25" s="7">
        <v>84956.750545999967</v>
      </c>
      <c r="AA25" s="19">
        <f t="shared" si="0"/>
        <v>0</v>
      </c>
      <c r="AB25" s="27">
        <f>+(N25+N26+N27)/$N$43</f>
        <v>3.2636481768748379E-2</v>
      </c>
      <c r="AC25" s="26"/>
      <c r="AD25" s="22"/>
    </row>
    <row r="26" spans="1:30" ht="39.75" customHeight="1" x14ac:dyDescent="0.35">
      <c r="A26" s="3">
        <v>11</v>
      </c>
      <c r="B26" s="24"/>
      <c r="C26" s="3">
        <v>383868</v>
      </c>
      <c r="D26" s="3" t="s">
        <v>56</v>
      </c>
      <c r="E26" s="3" t="s">
        <v>58</v>
      </c>
      <c r="F26" s="3" t="s">
        <v>16</v>
      </c>
      <c r="G26" s="4">
        <v>79277143861</v>
      </c>
      <c r="H26" s="5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8">
        <v>2747281.412</v>
      </c>
      <c r="O26" s="5">
        <v>2939350.3705739998</v>
      </c>
      <c r="P26" s="6">
        <v>2950699.2137040002</v>
      </c>
      <c r="Q26" s="6">
        <v>2962048.0568329999</v>
      </c>
      <c r="R26" s="6">
        <v>2973396.8999629999</v>
      </c>
      <c r="S26" s="6">
        <v>2984745.7430929998</v>
      </c>
      <c r="T26" s="6">
        <v>2996094.586222</v>
      </c>
      <c r="U26" s="6">
        <v>3007443.4293519999</v>
      </c>
      <c r="V26" s="6">
        <v>3018792.2724819998</v>
      </c>
      <c r="W26" s="6">
        <v>3030141.115611</v>
      </c>
      <c r="X26" s="6">
        <v>3041489.9587409999</v>
      </c>
      <c r="Y26" s="6">
        <v>3052838.8018700001</v>
      </c>
      <c r="Z26" s="7">
        <v>3064187.6455549933</v>
      </c>
      <c r="AA26" s="19">
        <f t="shared" si="0"/>
        <v>0</v>
      </c>
      <c r="AB26" s="27"/>
      <c r="AC26" s="26"/>
      <c r="AD26" s="22"/>
    </row>
    <row r="27" spans="1:30" ht="39.75" customHeight="1" x14ac:dyDescent="0.35">
      <c r="A27" s="3">
        <v>11</v>
      </c>
      <c r="B27" s="25"/>
      <c r="C27" s="3">
        <v>372303</v>
      </c>
      <c r="D27" s="3" t="s">
        <v>59</v>
      </c>
      <c r="E27" s="3" t="s">
        <v>60</v>
      </c>
      <c r="F27" s="3" t="s">
        <v>27</v>
      </c>
      <c r="G27" s="4">
        <v>0</v>
      </c>
      <c r="H27" s="5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8">
        <v>0</v>
      </c>
      <c r="O27" s="5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7">
        <v>0</v>
      </c>
      <c r="AA27" s="19">
        <v>0</v>
      </c>
      <c r="AB27" s="27"/>
      <c r="AC27" s="26"/>
      <c r="AD27" s="22"/>
    </row>
    <row r="28" spans="1:30" ht="39.75" customHeight="1" x14ac:dyDescent="0.35">
      <c r="A28" s="3">
        <v>12</v>
      </c>
      <c r="B28" s="23" t="s">
        <v>100</v>
      </c>
      <c r="C28" s="3">
        <v>372193</v>
      </c>
      <c r="D28" s="3" t="s">
        <v>61</v>
      </c>
      <c r="E28" s="3" t="s">
        <v>62</v>
      </c>
      <c r="F28" s="3" t="s">
        <v>63</v>
      </c>
      <c r="G28" s="4">
        <v>1225819000</v>
      </c>
      <c r="H28" s="5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8">
        <v>255820.14799999999</v>
      </c>
      <c r="O28" s="5">
        <v>43520.024731999998</v>
      </c>
      <c r="P28" s="6">
        <v>43683.726158999998</v>
      </c>
      <c r="Q28" s="6">
        <v>43847.427585999998</v>
      </c>
      <c r="R28" s="6">
        <v>44011.129012999998</v>
      </c>
      <c r="S28" s="6">
        <v>44174.830439999998</v>
      </c>
      <c r="T28" s="6">
        <v>44338.531866999998</v>
      </c>
      <c r="U28" s="6">
        <v>44502.233292999998</v>
      </c>
      <c r="V28" s="6">
        <v>44665.934719999997</v>
      </c>
      <c r="W28" s="6">
        <v>44829.636146999997</v>
      </c>
      <c r="X28" s="6">
        <v>44993.337573999997</v>
      </c>
      <c r="Y28" s="6">
        <v>45157.039000999997</v>
      </c>
      <c r="Z28" s="7">
        <v>45320.740467999945</v>
      </c>
      <c r="AA28" s="19">
        <f t="shared" si="0"/>
        <v>0</v>
      </c>
      <c r="AB28" s="27">
        <f>+(N28+N29+N30+N31)/$N$43</f>
        <v>1.2618984954854173E-2</v>
      </c>
      <c r="AC28" s="26"/>
      <c r="AD28" s="22"/>
    </row>
    <row r="29" spans="1:30" ht="39.75" customHeight="1" x14ac:dyDescent="0.35">
      <c r="A29" s="3">
        <v>12</v>
      </c>
      <c r="B29" s="24"/>
      <c r="C29" s="3">
        <v>372194</v>
      </c>
      <c r="D29" s="3" t="s">
        <v>61</v>
      </c>
      <c r="E29" s="3" t="s">
        <v>64</v>
      </c>
      <c r="F29" s="3" t="s">
        <v>65</v>
      </c>
      <c r="G29" s="4">
        <v>24423491419</v>
      </c>
      <c r="H29" s="5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8">
        <v>821000</v>
      </c>
      <c r="O29" s="5">
        <v>349627.67300100002</v>
      </c>
      <c r="P29" s="6">
        <v>1052932.76039</v>
      </c>
      <c r="Q29" s="6">
        <v>1056982.501776</v>
      </c>
      <c r="R29" s="6">
        <v>1061032.2431620001</v>
      </c>
      <c r="S29" s="6">
        <v>1065081.9845479999</v>
      </c>
      <c r="T29" s="6">
        <v>1069131.725934</v>
      </c>
      <c r="U29" s="6">
        <v>1073181.4673200001</v>
      </c>
      <c r="V29" s="6">
        <v>1077231.2087059999</v>
      </c>
      <c r="W29" s="6">
        <v>1081280.950093</v>
      </c>
      <c r="X29" s="6">
        <v>1085330.691479</v>
      </c>
      <c r="Y29" s="6">
        <v>1089380.4328650001</v>
      </c>
      <c r="Z29" s="7">
        <v>1093430.1747260038</v>
      </c>
      <c r="AA29" s="19">
        <f t="shared" si="0"/>
        <v>0</v>
      </c>
      <c r="AB29" s="27"/>
      <c r="AC29" s="26"/>
      <c r="AD29" s="22"/>
    </row>
    <row r="30" spans="1:30" ht="39.75" customHeight="1" x14ac:dyDescent="0.35">
      <c r="A30" s="3">
        <v>12</v>
      </c>
      <c r="B30" s="24"/>
      <c r="C30" s="3">
        <v>411091</v>
      </c>
      <c r="D30" s="3" t="s">
        <v>66</v>
      </c>
      <c r="E30" s="3" t="s">
        <v>67</v>
      </c>
      <c r="F30" s="3" t="s">
        <v>27</v>
      </c>
      <c r="G30" s="4">
        <v>800000000</v>
      </c>
      <c r="H30" s="5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8">
        <v>1</v>
      </c>
      <c r="O30" s="5">
        <v>33466.624833000002</v>
      </c>
      <c r="P30" s="6">
        <v>33599.957999999999</v>
      </c>
      <c r="Q30" s="6">
        <v>33733.291167000003</v>
      </c>
      <c r="R30" s="6">
        <v>33866.624333</v>
      </c>
      <c r="S30" s="6">
        <v>33999.957499999997</v>
      </c>
      <c r="T30" s="6">
        <v>34133.290667000001</v>
      </c>
      <c r="U30" s="6">
        <v>34266.623832999998</v>
      </c>
      <c r="V30" s="6">
        <v>34399.957000000002</v>
      </c>
      <c r="W30" s="6">
        <v>34533.290166999999</v>
      </c>
      <c r="X30" s="6">
        <v>34666.623333000003</v>
      </c>
      <c r="Y30" s="6">
        <v>34799.9565</v>
      </c>
      <c r="Z30" s="7">
        <v>34933.289667000121</v>
      </c>
      <c r="AA30" s="19">
        <f t="shared" si="0"/>
        <v>0</v>
      </c>
      <c r="AB30" s="27"/>
      <c r="AC30" s="26"/>
      <c r="AD30" s="22"/>
    </row>
    <row r="31" spans="1:30" ht="39.75" customHeight="1" x14ac:dyDescent="0.35">
      <c r="A31" s="3">
        <v>12</v>
      </c>
      <c r="B31" s="25"/>
      <c r="C31" s="3">
        <v>411092</v>
      </c>
      <c r="D31" s="3" t="s">
        <v>66</v>
      </c>
      <c r="E31" s="3" t="s">
        <v>68</v>
      </c>
      <c r="F31" s="3" t="s">
        <v>27</v>
      </c>
      <c r="G31" s="4">
        <v>7165434270</v>
      </c>
      <c r="H31" s="5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8">
        <v>1</v>
      </c>
      <c r="O31" s="5">
        <v>299753.95846200001</v>
      </c>
      <c r="P31" s="6">
        <v>300948.19734000001</v>
      </c>
      <c r="Q31" s="6">
        <v>302142.43621800002</v>
      </c>
      <c r="R31" s="6">
        <v>303336.67509700003</v>
      </c>
      <c r="S31" s="6">
        <v>304530.91397499997</v>
      </c>
      <c r="T31" s="6">
        <v>305725.15285299998</v>
      </c>
      <c r="U31" s="6">
        <v>306919.39173199999</v>
      </c>
      <c r="V31" s="6">
        <v>308113.63060999999</v>
      </c>
      <c r="W31" s="6">
        <v>309307.869488</v>
      </c>
      <c r="X31" s="6">
        <v>310502.10836700001</v>
      </c>
      <c r="Y31" s="6">
        <v>311696.34724500001</v>
      </c>
      <c r="Z31" s="7">
        <v>312890.58661300084</v>
      </c>
      <c r="AA31" s="19">
        <f t="shared" si="0"/>
        <v>0</v>
      </c>
      <c r="AB31" s="27"/>
      <c r="AC31" s="26"/>
      <c r="AD31" s="22"/>
    </row>
    <row r="32" spans="1:30" ht="39.75" customHeight="1" x14ac:dyDescent="0.35">
      <c r="A32" s="3">
        <v>13</v>
      </c>
      <c r="B32" s="23" t="s">
        <v>101</v>
      </c>
      <c r="C32" s="3">
        <v>289135</v>
      </c>
      <c r="D32" s="3" t="s">
        <v>70</v>
      </c>
      <c r="E32" s="3" t="s">
        <v>71</v>
      </c>
      <c r="F32" s="3" t="s">
        <v>69</v>
      </c>
      <c r="G32" s="4">
        <v>7668855984</v>
      </c>
      <c r="H32" s="5">
        <v>0</v>
      </c>
      <c r="I32" s="6">
        <v>0</v>
      </c>
      <c r="J32" s="6">
        <v>0</v>
      </c>
      <c r="K32" s="6">
        <v>51216.951000000001</v>
      </c>
      <c r="L32" s="6">
        <v>0</v>
      </c>
      <c r="M32" s="6">
        <v>21344.499</v>
      </c>
      <c r="N32" s="8">
        <v>107529.22100000001</v>
      </c>
      <c r="O32" s="5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7">
        <v>0</v>
      </c>
      <c r="AA32" s="19">
        <f t="shared" si="0"/>
        <v>0.67480680437552876</v>
      </c>
      <c r="AB32" s="27">
        <f>+(N32+N33+N34+N35)/$N$43</f>
        <v>6.7775134034676054E-2</v>
      </c>
      <c r="AC32" s="26"/>
      <c r="AD32" s="22"/>
    </row>
    <row r="33" spans="1:30" ht="39.75" customHeight="1" x14ac:dyDescent="0.35">
      <c r="A33" s="3">
        <v>13</v>
      </c>
      <c r="B33" s="24"/>
      <c r="C33" s="3">
        <v>291725</v>
      </c>
      <c r="D33" s="3" t="s">
        <v>72</v>
      </c>
      <c r="E33" s="3" t="s">
        <v>73</v>
      </c>
      <c r="F33" s="3" t="s">
        <v>37</v>
      </c>
      <c r="G33" s="4">
        <v>5937957352</v>
      </c>
      <c r="H33" s="5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8">
        <v>10603.063</v>
      </c>
      <c r="O33" s="5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7">
        <v>0</v>
      </c>
      <c r="AA33" s="19">
        <f t="shared" si="0"/>
        <v>0</v>
      </c>
      <c r="AB33" s="27"/>
      <c r="AC33" s="26"/>
      <c r="AD33" s="22"/>
    </row>
    <row r="34" spans="1:30" ht="39.75" customHeight="1" x14ac:dyDescent="0.35">
      <c r="A34" s="3">
        <v>13</v>
      </c>
      <c r="B34" s="24"/>
      <c r="C34" s="3">
        <v>309487</v>
      </c>
      <c r="D34" s="3" t="s">
        <v>74</v>
      </c>
      <c r="E34" s="3" t="s">
        <v>75</v>
      </c>
      <c r="F34" s="3" t="s">
        <v>76</v>
      </c>
      <c r="G34" s="4">
        <v>9718800176</v>
      </c>
      <c r="H34" s="5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8">
        <v>4701939.0799000002</v>
      </c>
      <c r="O34" s="5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7">
        <v>0</v>
      </c>
      <c r="AA34" s="19">
        <f t="shared" si="0"/>
        <v>0</v>
      </c>
      <c r="AB34" s="27"/>
      <c r="AC34" s="26"/>
      <c r="AD34" s="22"/>
    </row>
    <row r="35" spans="1:30" ht="39.75" customHeight="1" x14ac:dyDescent="0.35">
      <c r="A35" s="3">
        <v>13</v>
      </c>
      <c r="B35" s="25"/>
      <c r="C35" s="3">
        <v>417696</v>
      </c>
      <c r="D35" s="3" t="s">
        <v>74</v>
      </c>
      <c r="E35" s="3" t="s">
        <v>77</v>
      </c>
      <c r="F35" s="3" t="s">
        <v>76</v>
      </c>
      <c r="G35" s="4">
        <v>674288982</v>
      </c>
      <c r="H35" s="5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8">
        <v>963418.01130000001</v>
      </c>
      <c r="O35" s="5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7">
        <v>0</v>
      </c>
      <c r="AA35" s="19">
        <f t="shared" si="0"/>
        <v>0</v>
      </c>
      <c r="AB35" s="27"/>
      <c r="AC35" s="26"/>
      <c r="AD35" s="22"/>
    </row>
    <row r="36" spans="1:30" ht="39.75" customHeight="1" x14ac:dyDescent="0.35">
      <c r="A36" s="3">
        <v>14</v>
      </c>
      <c r="B36" s="23" t="s">
        <v>102</v>
      </c>
      <c r="C36" s="3">
        <v>372944</v>
      </c>
      <c r="D36" s="3" t="s">
        <v>78</v>
      </c>
      <c r="E36" s="3" t="s">
        <v>79</v>
      </c>
      <c r="F36" s="3" t="s">
        <v>80</v>
      </c>
      <c r="G36" s="4">
        <v>19942345074</v>
      </c>
      <c r="H36" s="5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8">
        <v>1</v>
      </c>
      <c r="O36" s="5">
        <v>834254.72709599999</v>
      </c>
      <c r="P36" s="6">
        <v>837578.45110800001</v>
      </c>
      <c r="Q36" s="6">
        <v>840902.17512000003</v>
      </c>
      <c r="R36" s="6">
        <v>844225.89913300006</v>
      </c>
      <c r="S36" s="6">
        <v>847549.62314499996</v>
      </c>
      <c r="T36" s="6">
        <v>850873.34715699998</v>
      </c>
      <c r="U36" s="6">
        <v>854197.07117000001</v>
      </c>
      <c r="V36" s="6">
        <v>857520.79518200003</v>
      </c>
      <c r="W36" s="6">
        <v>860844.51919400005</v>
      </c>
      <c r="X36" s="6">
        <v>864168.24320699996</v>
      </c>
      <c r="Y36" s="6">
        <v>867491.96721899998</v>
      </c>
      <c r="Z36" s="7">
        <v>870815.69126899913</v>
      </c>
      <c r="AA36" s="19">
        <f t="shared" ref="AA36:AA42" si="1">+(SUM(H36:M36))/N36</f>
        <v>0</v>
      </c>
      <c r="AB36" s="27">
        <f>+(N36+N37+N38+N39+N40+N41)/$N$43</f>
        <v>2.6569527088192137E-2</v>
      </c>
      <c r="AC36" s="26"/>
      <c r="AD36" s="22"/>
    </row>
    <row r="37" spans="1:30" ht="39.75" customHeight="1" x14ac:dyDescent="0.35">
      <c r="A37" s="3">
        <v>14</v>
      </c>
      <c r="B37" s="24"/>
      <c r="C37" s="3">
        <v>372938</v>
      </c>
      <c r="D37" s="3" t="s">
        <v>78</v>
      </c>
      <c r="E37" s="3" t="s">
        <v>81</v>
      </c>
      <c r="F37" s="3" t="s">
        <v>27</v>
      </c>
      <c r="G37" s="4">
        <v>1124341750</v>
      </c>
      <c r="H37" s="5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8">
        <v>1</v>
      </c>
      <c r="O37" s="5">
        <v>33201.120970999997</v>
      </c>
      <c r="P37" s="6">
        <v>33333.396352999996</v>
      </c>
      <c r="Q37" s="6">
        <v>33465.671735000004</v>
      </c>
      <c r="R37" s="6">
        <v>33597.947117999996</v>
      </c>
      <c r="S37" s="6">
        <v>33730.222500000003</v>
      </c>
      <c r="T37" s="6">
        <v>33862.497882000003</v>
      </c>
      <c r="U37" s="6">
        <v>33994.773265000003</v>
      </c>
      <c r="V37" s="6">
        <v>34127.048647000003</v>
      </c>
      <c r="W37" s="6">
        <v>34259.324029000003</v>
      </c>
      <c r="X37" s="6">
        <v>34391.599412000003</v>
      </c>
      <c r="Y37" s="6">
        <v>34523.874794000003</v>
      </c>
      <c r="Z37" s="7">
        <v>34656.150293999992</v>
      </c>
      <c r="AA37" s="19">
        <f t="shared" si="1"/>
        <v>0</v>
      </c>
      <c r="AB37" s="27"/>
      <c r="AC37" s="26"/>
      <c r="AD37" s="22"/>
    </row>
    <row r="38" spans="1:30" ht="39.75" customHeight="1" x14ac:dyDescent="0.35">
      <c r="A38" s="3">
        <v>14</v>
      </c>
      <c r="B38" s="24"/>
      <c r="C38" s="3">
        <v>406316</v>
      </c>
      <c r="D38" s="3" t="s">
        <v>82</v>
      </c>
      <c r="E38" s="3" t="s">
        <v>83</v>
      </c>
      <c r="F38" s="3" t="s">
        <v>84</v>
      </c>
      <c r="G38" s="4">
        <v>50000000</v>
      </c>
      <c r="H38" s="5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9">
        <v>35000</v>
      </c>
      <c r="O38" s="5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7">
        <v>0</v>
      </c>
      <c r="AA38" s="19">
        <f t="shared" si="1"/>
        <v>0</v>
      </c>
      <c r="AB38" s="27"/>
      <c r="AC38" s="26"/>
      <c r="AD38" s="22"/>
    </row>
    <row r="39" spans="1:30" ht="39.75" customHeight="1" x14ac:dyDescent="0.35">
      <c r="A39" s="3">
        <v>14</v>
      </c>
      <c r="B39" s="24"/>
      <c r="C39" s="3">
        <v>401429</v>
      </c>
      <c r="D39" s="3" t="s">
        <v>82</v>
      </c>
      <c r="E39" s="3" t="s">
        <v>85</v>
      </c>
      <c r="F39" s="3" t="s">
        <v>27</v>
      </c>
      <c r="G39" s="4">
        <v>4400000000</v>
      </c>
      <c r="H39" s="5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8">
        <v>2232266.6660000002</v>
      </c>
      <c r="O39" s="5">
        <v>736266.66666700004</v>
      </c>
      <c r="P39" s="6">
        <v>739200</v>
      </c>
      <c r="Q39" s="6">
        <v>742133.33333299996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7">
        <v>0</v>
      </c>
      <c r="AA39" s="19">
        <f t="shared" si="1"/>
        <v>0</v>
      </c>
      <c r="AB39" s="27"/>
      <c r="AC39" s="26"/>
      <c r="AD39" s="22"/>
    </row>
    <row r="40" spans="1:30" ht="39.75" customHeight="1" x14ac:dyDescent="0.35">
      <c r="A40" s="3">
        <v>14</v>
      </c>
      <c r="B40" s="24"/>
      <c r="C40" s="3"/>
      <c r="D40" s="3" t="s">
        <v>86</v>
      </c>
      <c r="E40" s="3" t="s">
        <v>87</v>
      </c>
      <c r="F40" s="3" t="s">
        <v>27</v>
      </c>
      <c r="G40" s="4">
        <v>327221004</v>
      </c>
      <c r="H40" s="5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8">
        <v>1.032</v>
      </c>
      <c r="O40" s="5">
        <v>48428.560592000002</v>
      </c>
      <c r="P40" s="6">
        <v>48615.543450999998</v>
      </c>
      <c r="Q40" s="6">
        <v>48802.526311000001</v>
      </c>
      <c r="R40" s="6">
        <v>48989.509169999998</v>
      </c>
      <c r="S40" s="6">
        <v>49176.492030000001</v>
      </c>
      <c r="T40" s="6">
        <v>49363.474888999997</v>
      </c>
      <c r="U40" s="6">
        <v>49550.457749000001</v>
      </c>
      <c r="V40" s="6">
        <v>8.0800004070624709E-4</v>
      </c>
      <c r="W40" s="6">
        <v>0</v>
      </c>
      <c r="X40" s="6">
        <v>0</v>
      </c>
      <c r="Y40" s="6">
        <v>0</v>
      </c>
      <c r="Z40" s="7">
        <v>0</v>
      </c>
      <c r="AA40" s="19">
        <f t="shared" si="1"/>
        <v>0</v>
      </c>
      <c r="AB40" s="27"/>
      <c r="AC40" s="26"/>
      <c r="AD40" s="22"/>
    </row>
    <row r="41" spans="1:30" ht="39.75" customHeight="1" x14ac:dyDescent="0.35">
      <c r="A41" s="3">
        <v>14</v>
      </c>
      <c r="B41" s="25"/>
      <c r="C41" s="3">
        <v>418100</v>
      </c>
      <c r="D41" s="3" t="s">
        <v>86</v>
      </c>
      <c r="E41" s="3" t="s">
        <v>88</v>
      </c>
      <c r="F41" s="3" t="s">
        <v>27</v>
      </c>
      <c r="G41" s="4">
        <v>2117288584</v>
      </c>
      <c r="H41" s="5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8">
        <v>1.032</v>
      </c>
      <c r="O41" s="5">
        <v>313358.56243200001</v>
      </c>
      <c r="P41" s="6">
        <v>314568.44105099997</v>
      </c>
      <c r="Q41" s="6">
        <v>315778.319671</v>
      </c>
      <c r="R41" s="6">
        <v>316988.19828999997</v>
      </c>
      <c r="S41" s="6">
        <v>318198.07691</v>
      </c>
      <c r="T41" s="6">
        <v>319407.95552900003</v>
      </c>
      <c r="U41" s="6">
        <v>320617.834149</v>
      </c>
      <c r="V41" s="6">
        <v>-3.1999778002500534E-5</v>
      </c>
      <c r="W41" s="6">
        <v>0</v>
      </c>
      <c r="X41" s="6">
        <v>0</v>
      </c>
      <c r="Y41" s="6">
        <v>0</v>
      </c>
      <c r="Z41" s="7">
        <v>0</v>
      </c>
      <c r="AA41" s="19">
        <f t="shared" si="1"/>
        <v>0</v>
      </c>
      <c r="AB41" s="27"/>
      <c r="AC41" s="26"/>
      <c r="AD41" s="22"/>
    </row>
    <row r="42" spans="1:30" ht="39.75" customHeight="1" thickBot="1" x14ac:dyDescent="0.4">
      <c r="A42" s="3">
        <v>17</v>
      </c>
      <c r="B42" s="3" t="s">
        <v>106</v>
      </c>
      <c r="C42" s="3">
        <v>309828</v>
      </c>
      <c r="D42" s="3" t="s">
        <v>89</v>
      </c>
      <c r="E42" s="3" t="s">
        <v>90</v>
      </c>
      <c r="F42" s="3" t="s">
        <v>91</v>
      </c>
      <c r="G42" s="4">
        <v>1960000000</v>
      </c>
      <c r="H42" s="5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8">
        <v>222183.98</v>
      </c>
      <c r="O42" s="5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7">
        <v>0</v>
      </c>
      <c r="AA42" s="19">
        <f t="shared" si="1"/>
        <v>0</v>
      </c>
      <c r="AB42" s="20">
        <f>+(N42)/$N$43</f>
        <v>2.6037134414787508E-3</v>
      </c>
      <c r="AC42" s="22"/>
      <c r="AD42" s="10"/>
    </row>
    <row r="43" spans="1:30" ht="39.75" customHeight="1" thickBot="1" x14ac:dyDescent="0.4">
      <c r="A43" s="10"/>
      <c r="B43" s="10"/>
      <c r="C43" s="10"/>
      <c r="D43" s="10"/>
      <c r="E43" s="10"/>
      <c r="F43" s="10"/>
      <c r="G43" s="11"/>
      <c r="H43" s="11"/>
      <c r="I43" s="11"/>
      <c r="J43" s="11"/>
      <c r="K43" s="11"/>
      <c r="L43" s="11"/>
      <c r="M43" s="11"/>
      <c r="N43" s="18">
        <f>+SUM(N2:N42)</f>
        <v>85333499.631899983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21"/>
      <c r="AB43" s="21"/>
    </row>
    <row r="44" spans="1:30" ht="39.75" customHeight="1" x14ac:dyDescent="0.35">
      <c r="A44" s="10"/>
      <c r="B44" s="10"/>
      <c r="C44" s="10"/>
      <c r="D44" s="10"/>
      <c r="E44" s="10"/>
      <c r="F44" s="10"/>
      <c r="G44" s="11"/>
      <c r="H44" s="11"/>
      <c r="I44" s="11"/>
      <c r="J44" s="11"/>
      <c r="K44" s="11"/>
      <c r="L44" s="11"/>
      <c r="M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30" ht="39.75" customHeight="1" x14ac:dyDescent="0.35">
      <c r="A45" s="10"/>
      <c r="B45" s="10"/>
      <c r="C45" s="10"/>
      <c r="D45" s="10"/>
      <c r="E45" s="10"/>
      <c r="F45" s="10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</row>
    <row r="46" spans="1:30" ht="39.75" customHeight="1" x14ac:dyDescent="0.35">
      <c r="A46" s="10"/>
      <c r="B46" s="10"/>
      <c r="C46" s="10"/>
      <c r="D46" s="10"/>
      <c r="E46" s="10"/>
      <c r="F46" s="10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30" ht="39.75" customHeight="1" x14ac:dyDescent="0.35">
      <c r="A47" s="10"/>
      <c r="B47" s="10"/>
      <c r="C47" s="10"/>
      <c r="D47" s="10"/>
      <c r="E47" s="10"/>
      <c r="F47" s="10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30" ht="39.75" customHeight="1" x14ac:dyDescent="0.35">
      <c r="A48" s="10"/>
      <c r="B48" s="10"/>
      <c r="C48" s="10"/>
      <c r="D48" s="10"/>
      <c r="E48" s="10"/>
      <c r="F48" s="10"/>
      <c r="G48" s="12"/>
      <c r="H48" s="12"/>
      <c r="I48" s="12"/>
      <c r="J48" s="12"/>
      <c r="K48" s="12"/>
      <c r="L48" s="12"/>
      <c r="M48" s="12"/>
      <c r="N48" s="11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1"/>
      <c r="AB48" s="11"/>
    </row>
    <row r="49" spans="1:28" ht="39.75" customHeight="1" x14ac:dyDescent="0.35">
      <c r="A49" s="10"/>
      <c r="B49" s="10"/>
      <c r="C49" s="10"/>
      <c r="D49" s="10"/>
      <c r="E49" s="10"/>
      <c r="F49" s="10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</row>
    <row r="50" spans="1:28" ht="39.75" customHeight="1" x14ac:dyDescent="0.35">
      <c r="A50" s="10"/>
      <c r="B50" s="10"/>
      <c r="C50" s="10"/>
      <c r="D50" s="10"/>
      <c r="E50" s="10"/>
      <c r="F50" s="10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</row>
    <row r="51" spans="1:28" ht="39.75" customHeight="1" x14ac:dyDescent="0.35">
      <c r="A51" s="10"/>
      <c r="B51" s="10"/>
      <c r="C51" s="10"/>
      <c r="D51" s="10"/>
      <c r="E51" s="10"/>
      <c r="F51" s="10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</row>
    <row r="52" spans="1:28" ht="39.75" customHeight="1" x14ac:dyDescent="0.35">
      <c r="A52" s="10"/>
      <c r="B52" s="10"/>
      <c r="C52" s="10"/>
      <c r="D52" s="10"/>
      <c r="E52" s="10"/>
      <c r="F52" s="10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spans="1:28" ht="39.75" customHeight="1" x14ac:dyDescent="0.35">
      <c r="A53" s="10"/>
      <c r="B53" s="10"/>
      <c r="C53" s="10"/>
      <c r="D53" s="10"/>
      <c r="E53" s="10"/>
      <c r="F53" s="10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spans="1:28" ht="39.75" customHeight="1" x14ac:dyDescent="0.35">
      <c r="A54" s="10"/>
      <c r="B54" s="10"/>
      <c r="C54" s="10"/>
      <c r="D54" s="10"/>
      <c r="E54" s="10"/>
      <c r="F54" s="10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28" ht="39.75" customHeight="1" x14ac:dyDescent="0.35">
      <c r="A55" s="10"/>
      <c r="B55" s="10"/>
      <c r="C55" s="10"/>
      <c r="D55" s="10"/>
      <c r="E55" s="10"/>
      <c r="F55" s="10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spans="1:28" ht="39.75" customHeight="1" x14ac:dyDescent="0.35">
      <c r="A56" s="10"/>
      <c r="B56" s="10"/>
      <c r="C56" s="10"/>
      <c r="D56" s="10"/>
      <c r="E56" s="10"/>
      <c r="F56" s="10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28" ht="39.75" customHeight="1" x14ac:dyDescent="0.35">
      <c r="A57" s="10"/>
      <c r="B57" s="10"/>
      <c r="C57" s="10"/>
      <c r="D57" s="10"/>
      <c r="E57" s="10"/>
      <c r="F57" s="10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28" ht="39.75" customHeight="1" x14ac:dyDescent="0.35">
      <c r="A58" s="10"/>
      <c r="B58" s="10"/>
      <c r="C58" s="10"/>
      <c r="D58" s="10"/>
      <c r="E58" s="10"/>
      <c r="F58" s="10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28" ht="39.75" customHeight="1" x14ac:dyDescent="0.35">
      <c r="A59" s="10"/>
      <c r="B59" s="10"/>
      <c r="C59" s="10"/>
      <c r="D59" s="10"/>
      <c r="E59" s="10"/>
      <c r="F59" s="10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spans="1:28" ht="39.75" customHeight="1" x14ac:dyDescent="0.35">
      <c r="A60" s="10"/>
      <c r="B60" s="10"/>
      <c r="C60" s="10"/>
      <c r="D60" s="10"/>
      <c r="E60" s="10"/>
      <c r="F60" s="10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1:28" ht="39.75" customHeight="1" x14ac:dyDescent="0.35">
      <c r="A61" s="10"/>
      <c r="B61" s="10"/>
      <c r="C61" s="10"/>
      <c r="D61" s="10"/>
      <c r="E61" s="10"/>
      <c r="F61" s="10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1:28" ht="39.75" customHeight="1" x14ac:dyDescent="0.35">
      <c r="A62" s="10"/>
      <c r="B62" s="10"/>
      <c r="C62" s="10"/>
      <c r="D62" s="10"/>
      <c r="E62" s="10"/>
      <c r="F62" s="10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28" ht="39.75" customHeight="1" x14ac:dyDescent="0.35">
      <c r="A63" s="10"/>
      <c r="B63" s="10"/>
      <c r="C63" s="10"/>
      <c r="D63" s="10"/>
      <c r="E63" s="10"/>
      <c r="F63" s="10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1:28" ht="39.75" customHeight="1" x14ac:dyDescent="0.35">
      <c r="A64" s="10"/>
      <c r="B64" s="10"/>
      <c r="C64" s="10"/>
      <c r="D64" s="10"/>
      <c r="E64" s="10"/>
      <c r="F64" s="10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1:28" ht="39.75" customHeight="1" x14ac:dyDescent="0.35">
      <c r="A65" s="10"/>
      <c r="B65" s="10"/>
      <c r="C65" s="10"/>
      <c r="D65" s="10"/>
      <c r="E65" s="10"/>
      <c r="F65" s="10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1:28" ht="39.75" customHeight="1" x14ac:dyDescent="0.35">
      <c r="A66" s="10"/>
      <c r="B66" s="10"/>
      <c r="C66" s="10"/>
      <c r="D66" s="10"/>
      <c r="E66" s="10"/>
      <c r="F66" s="10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1:28" ht="39.75" customHeight="1" x14ac:dyDescent="0.35">
      <c r="A67" s="10"/>
      <c r="B67" s="10"/>
      <c r="C67" s="10"/>
      <c r="D67" s="10"/>
      <c r="E67" s="10"/>
      <c r="F67" s="10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spans="1:28" ht="39.75" customHeight="1" x14ac:dyDescent="0.35">
      <c r="A68" s="10"/>
      <c r="B68" s="10"/>
      <c r="C68" s="10"/>
      <c r="D68" s="10"/>
      <c r="E68" s="10"/>
      <c r="F68" s="10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</row>
    <row r="69" spans="1:28" ht="39.75" customHeight="1" x14ac:dyDescent="0.35">
      <c r="A69" s="10"/>
      <c r="B69" s="10"/>
      <c r="C69" s="10"/>
      <c r="D69" s="10"/>
      <c r="E69" s="10"/>
      <c r="F69" s="10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spans="1:28" ht="39.75" customHeight="1" x14ac:dyDescent="0.35">
      <c r="A70" s="10"/>
      <c r="B70" s="10"/>
      <c r="C70" s="10"/>
      <c r="D70" s="10"/>
      <c r="E70" s="10"/>
      <c r="F70" s="10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spans="1:28" ht="39.75" customHeight="1" x14ac:dyDescent="0.35">
      <c r="A71" s="10"/>
      <c r="B71" s="10"/>
      <c r="C71" s="10"/>
      <c r="D71" s="10"/>
      <c r="E71" s="10"/>
      <c r="F71" s="10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spans="1:28" ht="39.75" customHeight="1" x14ac:dyDescent="0.35">
      <c r="A72" s="10"/>
      <c r="B72" s="10"/>
      <c r="C72" s="10"/>
      <c r="D72" s="10"/>
      <c r="E72" s="10"/>
      <c r="F72" s="10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</row>
    <row r="73" spans="1:28" ht="39.75" customHeight="1" x14ac:dyDescent="0.35">
      <c r="A73" s="10"/>
      <c r="B73" s="10"/>
      <c r="C73" s="10"/>
      <c r="D73" s="10"/>
      <c r="E73" s="10"/>
      <c r="F73" s="10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</row>
    <row r="74" spans="1:28" ht="39.75" customHeight="1" x14ac:dyDescent="0.35">
      <c r="A74" s="10"/>
      <c r="B74" s="10"/>
      <c r="C74" s="10"/>
      <c r="D74" s="10"/>
      <c r="E74" s="10"/>
      <c r="F74" s="10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</row>
    <row r="75" spans="1:28" ht="39.75" customHeight="1" x14ac:dyDescent="0.35">
      <c r="A75" s="10"/>
      <c r="B75" s="10"/>
      <c r="C75" s="10"/>
      <c r="D75" s="10"/>
      <c r="E75" s="10"/>
      <c r="F75" s="10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</row>
    <row r="76" spans="1:28" ht="39.75" customHeight="1" x14ac:dyDescent="0.35">
      <c r="A76" s="10"/>
      <c r="B76" s="10"/>
      <c r="C76" s="10"/>
      <c r="D76" s="10"/>
      <c r="E76" s="10"/>
      <c r="F76" s="10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</row>
    <row r="77" spans="1:28" ht="39.75" customHeight="1" x14ac:dyDescent="0.35">
      <c r="A77" s="10"/>
      <c r="B77" s="10"/>
      <c r="C77" s="10"/>
      <c r="D77" s="10"/>
      <c r="E77" s="10"/>
      <c r="F77" s="10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 ht="39.75" customHeight="1" x14ac:dyDescent="0.35">
      <c r="A78" s="10"/>
      <c r="B78" s="10"/>
      <c r="C78" s="10"/>
      <c r="D78" s="10"/>
      <c r="E78" s="10"/>
      <c r="F78" s="10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8" ht="39.75" customHeight="1" x14ac:dyDescent="0.35">
      <c r="A79" s="10"/>
      <c r="B79" s="10"/>
      <c r="C79" s="10"/>
      <c r="D79" s="10"/>
      <c r="E79" s="10"/>
      <c r="F79" s="10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 ht="39.75" customHeight="1" x14ac:dyDescent="0.35">
      <c r="A80" s="10"/>
      <c r="B80" s="10"/>
      <c r="C80" s="10"/>
      <c r="D80" s="10"/>
      <c r="E80" s="10"/>
      <c r="F80" s="10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28" ht="39.75" customHeight="1" x14ac:dyDescent="0.35">
      <c r="A81" s="10"/>
      <c r="B81" s="10"/>
      <c r="C81" s="10"/>
      <c r="D81" s="10"/>
      <c r="E81" s="10"/>
      <c r="F81" s="10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  <row r="82" spans="1:28" ht="39.75" customHeight="1" x14ac:dyDescent="0.35">
      <c r="A82" s="10"/>
      <c r="B82" s="10"/>
      <c r="C82" s="10"/>
      <c r="D82" s="10"/>
      <c r="E82" s="10"/>
      <c r="F82" s="10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</row>
    <row r="83" spans="1:28" ht="39.75" customHeight="1" x14ac:dyDescent="0.35">
      <c r="A83" s="10"/>
      <c r="B83" s="10"/>
      <c r="C83" s="10"/>
      <c r="D83" s="10"/>
      <c r="E83" s="10"/>
      <c r="F83" s="10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</row>
    <row r="84" spans="1:28" ht="39.75" customHeight="1" x14ac:dyDescent="0.35">
      <c r="A84" s="10"/>
      <c r="B84" s="10"/>
      <c r="C84" s="10"/>
      <c r="D84" s="10"/>
      <c r="E84" s="10"/>
      <c r="F84" s="10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</row>
    <row r="85" spans="1:28" ht="39.75" customHeight="1" x14ac:dyDescent="0.35">
      <c r="A85" s="10"/>
      <c r="B85" s="10"/>
      <c r="C85" s="10"/>
      <c r="D85" s="10"/>
      <c r="E85" s="10"/>
      <c r="F85" s="10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</row>
    <row r="86" spans="1:28" ht="39.75" customHeight="1" x14ac:dyDescent="0.35">
      <c r="A86" s="10"/>
      <c r="B86" s="10"/>
      <c r="C86" s="10"/>
      <c r="D86" s="10"/>
      <c r="E86" s="10"/>
      <c r="F86" s="10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</row>
    <row r="87" spans="1:28" ht="39.75" customHeight="1" x14ac:dyDescent="0.35">
      <c r="A87" s="10"/>
      <c r="B87" s="10"/>
      <c r="C87" s="10"/>
      <c r="D87" s="10"/>
      <c r="E87" s="10"/>
      <c r="F87" s="10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</row>
    <row r="88" spans="1:28" ht="39.75" customHeight="1" x14ac:dyDescent="0.35">
      <c r="A88" s="10"/>
      <c r="B88" s="10"/>
      <c r="C88" s="10"/>
      <c r="D88" s="10"/>
      <c r="E88" s="10"/>
      <c r="F88" s="10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</row>
    <row r="89" spans="1:28" ht="39.75" customHeight="1" x14ac:dyDescent="0.35">
      <c r="A89" s="10"/>
      <c r="B89" s="10"/>
      <c r="C89" s="10"/>
      <c r="D89" s="10"/>
      <c r="E89" s="10"/>
      <c r="F89" s="10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</row>
    <row r="90" spans="1:28" ht="39.75" customHeight="1" x14ac:dyDescent="0.35">
      <c r="A90" s="10"/>
      <c r="B90" s="10"/>
      <c r="C90" s="10"/>
      <c r="D90" s="10"/>
      <c r="E90" s="10"/>
      <c r="F90" s="10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</row>
    <row r="91" spans="1:28" ht="39.75" customHeight="1" x14ac:dyDescent="0.35">
      <c r="A91" s="10"/>
      <c r="B91" s="10"/>
      <c r="C91" s="10"/>
      <c r="D91" s="10"/>
      <c r="E91" s="10"/>
      <c r="F91" s="10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</row>
    <row r="92" spans="1:28" ht="39.75" customHeight="1" x14ac:dyDescent="0.35">
      <c r="A92" s="10"/>
      <c r="B92" s="10"/>
      <c r="C92" s="10"/>
      <c r="D92" s="10"/>
      <c r="E92" s="10"/>
      <c r="F92" s="10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</row>
    <row r="93" spans="1:28" ht="39.75" customHeight="1" x14ac:dyDescent="0.35">
      <c r="A93" s="10"/>
      <c r="B93" s="10"/>
      <c r="C93" s="10"/>
      <c r="D93" s="10"/>
      <c r="E93" s="10"/>
      <c r="F93" s="10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</row>
    <row r="94" spans="1:28" ht="39.75" customHeight="1" x14ac:dyDescent="0.35">
      <c r="A94" s="10"/>
      <c r="B94" s="10"/>
      <c r="C94" s="10"/>
      <c r="D94" s="10"/>
      <c r="E94" s="10"/>
      <c r="F94" s="10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</row>
    <row r="95" spans="1:28" ht="39.75" customHeight="1" x14ac:dyDescent="0.35">
      <c r="A95" s="10"/>
      <c r="B95" s="10"/>
      <c r="C95" s="10"/>
      <c r="D95" s="10"/>
      <c r="E95" s="10"/>
      <c r="F95" s="10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</row>
    <row r="96" spans="1:28" ht="39.75" customHeight="1" x14ac:dyDescent="0.35">
      <c r="A96" s="10"/>
      <c r="B96" s="10"/>
      <c r="C96" s="10"/>
      <c r="D96" s="10"/>
      <c r="E96" s="10"/>
      <c r="F96" s="10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</row>
    <row r="97" spans="1:28" ht="39.75" customHeight="1" x14ac:dyDescent="0.35">
      <c r="A97" s="10"/>
      <c r="B97" s="10"/>
      <c r="C97" s="10"/>
      <c r="D97" s="10"/>
      <c r="E97" s="10"/>
      <c r="F97" s="10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</row>
    <row r="98" spans="1:28" ht="39.75" customHeight="1" x14ac:dyDescent="0.35">
      <c r="A98" s="10"/>
      <c r="B98" s="10"/>
      <c r="C98" s="10"/>
      <c r="D98" s="10"/>
      <c r="E98" s="10"/>
      <c r="F98" s="10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1:28" ht="39.75" customHeight="1" x14ac:dyDescent="0.35">
      <c r="A99" s="10"/>
      <c r="B99" s="10"/>
      <c r="C99" s="10"/>
      <c r="D99" s="10"/>
      <c r="E99" s="10"/>
      <c r="F99" s="10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1:28" ht="39.75" customHeight="1" x14ac:dyDescent="0.35">
      <c r="A100" s="10"/>
      <c r="B100" s="10"/>
      <c r="C100" s="10"/>
      <c r="D100" s="10"/>
      <c r="E100" s="10"/>
      <c r="F100" s="10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1:28" ht="39.75" customHeight="1" x14ac:dyDescent="0.35">
      <c r="A101" s="10"/>
      <c r="B101" s="10"/>
      <c r="C101" s="10"/>
      <c r="D101" s="10"/>
      <c r="E101" s="10"/>
      <c r="F101" s="10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1:28" ht="39.75" customHeight="1" x14ac:dyDescent="0.35">
      <c r="A102" s="10"/>
      <c r="B102" s="10"/>
      <c r="C102" s="10"/>
      <c r="D102" s="10"/>
      <c r="E102" s="10"/>
      <c r="F102" s="10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</row>
    <row r="103" spans="1:28" ht="39.75" customHeight="1" x14ac:dyDescent="0.35">
      <c r="A103" s="10"/>
      <c r="B103" s="10"/>
      <c r="C103" s="10"/>
      <c r="D103" s="10"/>
      <c r="E103" s="10"/>
      <c r="F103" s="10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</row>
    <row r="104" spans="1:28" ht="39.75" customHeight="1" x14ac:dyDescent="0.35">
      <c r="A104" s="10"/>
      <c r="B104" s="10"/>
      <c r="C104" s="10"/>
      <c r="D104" s="10"/>
      <c r="E104" s="10"/>
      <c r="F104" s="10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</row>
    <row r="105" spans="1:28" ht="39.75" customHeight="1" x14ac:dyDescent="0.35">
      <c r="A105" s="10"/>
      <c r="B105" s="10"/>
      <c r="C105" s="10"/>
      <c r="D105" s="10"/>
      <c r="E105" s="10"/>
      <c r="F105" s="10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</row>
    <row r="106" spans="1:28" ht="39.75" customHeight="1" x14ac:dyDescent="0.35">
      <c r="A106" s="10"/>
      <c r="B106" s="10"/>
      <c r="C106" s="10"/>
      <c r="D106" s="10"/>
      <c r="E106" s="10"/>
      <c r="F106" s="10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</row>
    <row r="107" spans="1:28" ht="39.75" customHeight="1" x14ac:dyDescent="0.35">
      <c r="A107" s="10"/>
      <c r="B107" s="10"/>
      <c r="C107" s="10"/>
      <c r="D107" s="10"/>
      <c r="E107" s="10"/>
      <c r="F107" s="10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</row>
    <row r="108" spans="1:28" ht="39.75" customHeight="1" x14ac:dyDescent="0.35">
      <c r="A108" s="10"/>
      <c r="B108" s="10"/>
      <c r="C108" s="10"/>
      <c r="D108" s="10"/>
      <c r="E108" s="10"/>
      <c r="F108" s="10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1:28" ht="39.75" customHeight="1" x14ac:dyDescent="0.35">
      <c r="A109" s="10"/>
      <c r="B109" s="10"/>
      <c r="C109" s="10"/>
      <c r="D109" s="10"/>
      <c r="E109" s="10"/>
      <c r="F109" s="10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1:28" ht="39.75" customHeight="1" x14ac:dyDescent="0.35">
      <c r="A110" s="10"/>
      <c r="B110" s="10"/>
      <c r="C110" s="10"/>
      <c r="D110" s="10"/>
      <c r="E110" s="10"/>
      <c r="F110" s="10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1:28" ht="39.75" customHeight="1" x14ac:dyDescent="0.35">
      <c r="A111" s="10"/>
      <c r="B111" s="10"/>
      <c r="C111" s="10"/>
      <c r="D111" s="10"/>
      <c r="E111" s="10"/>
      <c r="F111" s="10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1:28" ht="39.75" customHeight="1" x14ac:dyDescent="0.35">
      <c r="A112" s="10"/>
      <c r="B112" s="10"/>
      <c r="C112" s="10"/>
      <c r="D112" s="10"/>
      <c r="E112" s="10"/>
      <c r="F112" s="10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</row>
    <row r="113" spans="1:28" ht="39.75" customHeight="1" x14ac:dyDescent="0.35">
      <c r="A113" s="10"/>
      <c r="B113" s="10"/>
      <c r="C113" s="10"/>
      <c r="D113" s="10"/>
      <c r="E113" s="10"/>
      <c r="F113" s="10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</row>
    <row r="114" spans="1:28" ht="39.75" customHeight="1" x14ac:dyDescent="0.35">
      <c r="A114" s="10"/>
      <c r="B114" s="10"/>
      <c r="C114" s="10"/>
      <c r="D114" s="10"/>
      <c r="E114" s="10"/>
      <c r="F114" s="10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</row>
    <row r="115" spans="1:28" ht="39.75" customHeight="1" x14ac:dyDescent="0.35">
      <c r="A115" s="10"/>
      <c r="B115" s="10"/>
      <c r="C115" s="10"/>
      <c r="D115" s="10"/>
      <c r="E115" s="10"/>
      <c r="F115" s="10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</row>
    <row r="116" spans="1:28" ht="39.75" customHeight="1" x14ac:dyDescent="0.35">
      <c r="A116" s="10"/>
      <c r="B116" s="10"/>
      <c r="C116" s="10"/>
      <c r="D116" s="10"/>
      <c r="E116" s="10"/>
      <c r="F116" s="10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</row>
    <row r="117" spans="1:28" ht="39.75" customHeight="1" x14ac:dyDescent="0.35">
      <c r="A117" s="10"/>
      <c r="B117" s="10"/>
      <c r="C117" s="10"/>
      <c r="D117" s="10"/>
      <c r="E117" s="10"/>
      <c r="F117" s="10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</row>
    <row r="118" spans="1:28" ht="39.75" customHeight="1" x14ac:dyDescent="0.35">
      <c r="A118" s="10"/>
      <c r="B118" s="10"/>
      <c r="C118" s="10"/>
      <c r="D118" s="10"/>
      <c r="E118" s="10"/>
      <c r="F118" s="10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</row>
    <row r="119" spans="1:28" ht="39.75" customHeight="1" x14ac:dyDescent="0.35">
      <c r="A119" s="10"/>
      <c r="B119" s="10"/>
      <c r="C119" s="10"/>
      <c r="D119" s="10"/>
      <c r="E119" s="10"/>
      <c r="F119" s="10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ht="39.75" customHeight="1" x14ac:dyDescent="0.35">
      <c r="A120" s="10"/>
      <c r="B120" s="10"/>
      <c r="C120" s="10"/>
      <c r="D120" s="10"/>
      <c r="E120" s="10"/>
      <c r="F120" s="10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ht="39.75" customHeight="1" x14ac:dyDescent="0.35">
      <c r="A121" s="10"/>
      <c r="B121" s="10"/>
      <c r="C121" s="10"/>
      <c r="D121" s="10"/>
      <c r="E121" s="10"/>
      <c r="F121" s="10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ht="39.75" customHeight="1" x14ac:dyDescent="0.35">
      <c r="A122" s="10"/>
      <c r="B122" s="10"/>
      <c r="C122" s="10"/>
      <c r="D122" s="10"/>
      <c r="E122" s="10"/>
      <c r="F122" s="10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</row>
    <row r="123" spans="1:28" ht="39.75" customHeight="1" x14ac:dyDescent="0.35">
      <c r="A123" s="10"/>
      <c r="B123" s="10"/>
      <c r="C123" s="10"/>
      <c r="D123" s="10"/>
      <c r="E123" s="10"/>
      <c r="F123" s="10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</row>
    <row r="124" spans="1:28" ht="39.75" customHeight="1" x14ac:dyDescent="0.35">
      <c r="A124" s="10"/>
      <c r="B124" s="10"/>
      <c r="C124" s="10"/>
      <c r="D124" s="10"/>
      <c r="E124" s="10"/>
      <c r="F124" s="10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</row>
    <row r="125" spans="1:28" ht="39.75" customHeight="1" x14ac:dyDescent="0.35">
      <c r="A125" s="10"/>
      <c r="B125" s="10"/>
      <c r="C125" s="10"/>
      <c r="D125" s="10"/>
      <c r="E125" s="10"/>
      <c r="F125" s="10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</row>
    <row r="126" spans="1:28" ht="39.75" customHeight="1" x14ac:dyDescent="0.35">
      <c r="A126" s="10"/>
      <c r="B126" s="10"/>
      <c r="C126" s="10"/>
      <c r="D126" s="10"/>
      <c r="E126" s="10"/>
      <c r="F126" s="10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</row>
    <row r="127" spans="1:28" ht="39.75" customHeight="1" x14ac:dyDescent="0.35">
      <c r="A127" s="10"/>
      <c r="B127" s="10"/>
      <c r="C127" s="10"/>
      <c r="D127" s="10"/>
      <c r="E127" s="10"/>
      <c r="F127" s="10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</row>
    <row r="128" spans="1:28" ht="39.75" customHeight="1" x14ac:dyDescent="0.35">
      <c r="A128" s="10"/>
      <c r="B128" s="10"/>
      <c r="C128" s="10"/>
      <c r="D128" s="10"/>
      <c r="E128" s="10"/>
      <c r="F128" s="10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</row>
    <row r="129" spans="1:28" ht="39.75" customHeight="1" x14ac:dyDescent="0.35">
      <c r="A129" s="10"/>
      <c r="B129" s="10"/>
      <c r="C129" s="10"/>
      <c r="D129" s="10"/>
      <c r="E129" s="10"/>
      <c r="F129" s="10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</row>
    <row r="130" spans="1:28" ht="39.75" customHeight="1" x14ac:dyDescent="0.35">
      <c r="A130" s="10"/>
      <c r="B130" s="10"/>
      <c r="C130" s="10"/>
      <c r="D130" s="10"/>
      <c r="E130" s="10"/>
      <c r="F130" s="10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</row>
    <row r="131" spans="1:28" ht="39.75" customHeight="1" x14ac:dyDescent="0.35">
      <c r="A131" s="10"/>
      <c r="B131" s="10"/>
      <c r="C131" s="10"/>
      <c r="D131" s="10"/>
      <c r="E131" s="10"/>
      <c r="F131" s="10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</row>
    <row r="132" spans="1:28" ht="39.75" customHeight="1" x14ac:dyDescent="0.35">
      <c r="A132" s="10"/>
      <c r="B132" s="10"/>
      <c r="C132" s="10"/>
      <c r="D132" s="10"/>
      <c r="E132" s="10"/>
      <c r="F132" s="10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</row>
    <row r="133" spans="1:28" ht="39.75" customHeight="1" x14ac:dyDescent="0.35">
      <c r="A133" s="10"/>
      <c r="B133" s="10"/>
      <c r="C133" s="10"/>
      <c r="D133" s="10"/>
      <c r="E133" s="10"/>
      <c r="F133" s="10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</row>
    <row r="134" spans="1:28" ht="39.75" customHeight="1" x14ac:dyDescent="0.35">
      <c r="A134" s="10"/>
      <c r="B134" s="10"/>
      <c r="C134" s="10"/>
      <c r="D134" s="10"/>
      <c r="E134" s="10"/>
      <c r="F134" s="10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</row>
    <row r="135" spans="1:28" ht="39.75" customHeight="1" x14ac:dyDescent="0.35">
      <c r="A135" s="10"/>
      <c r="B135" s="10"/>
      <c r="C135" s="10"/>
      <c r="D135" s="10"/>
      <c r="E135" s="10"/>
      <c r="F135" s="10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</row>
    <row r="136" spans="1:28" ht="39.75" customHeight="1" x14ac:dyDescent="0.35">
      <c r="A136" s="10"/>
      <c r="B136" s="10"/>
      <c r="C136" s="10"/>
      <c r="D136" s="10"/>
      <c r="E136" s="10"/>
      <c r="F136" s="10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</row>
    <row r="137" spans="1:28" ht="39.75" customHeight="1" x14ac:dyDescent="0.35">
      <c r="A137" s="10"/>
      <c r="B137" s="10"/>
      <c r="C137" s="10"/>
      <c r="D137" s="10"/>
      <c r="E137" s="10"/>
      <c r="F137" s="10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</row>
    <row r="138" spans="1:28" ht="39.75" customHeight="1" x14ac:dyDescent="0.35">
      <c r="A138" s="10"/>
      <c r="B138" s="10"/>
      <c r="C138" s="10"/>
      <c r="D138" s="10"/>
      <c r="E138" s="10"/>
      <c r="F138" s="10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</row>
    <row r="139" spans="1:28" ht="39.75" customHeight="1" x14ac:dyDescent="0.35">
      <c r="A139" s="10"/>
      <c r="B139" s="10"/>
      <c r="C139" s="10"/>
      <c r="D139" s="10"/>
      <c r="E139" s="10"/>
      <c r="F139" s="10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</row>
    <row r="140" spans="1:28" ht="39.75" customHeight="1" x14ac:dyDescent="0.35">
      <c r="A140" s="10"/>
      <c r="B140" s="10"/>
      <c r="C140" s="10"/>
      <c r="D140" s="10"/>
      <c r="E140" s="10"/>
      <c r="F140" s="10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</row>
    <row r="141" spans="1:28" ht="39.75" customHeight="1" x14ac:dyDescent="0.35">
      <c r="A141" s="10"/>
      <c r="B141" s="10"/>
      <c r="C141" s="10"/>
      <c r="D141" s="10"/>
      <c r="E141" s="10"/>
      <c r="F141" s="10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</row>
    <row r="142" spans="1:28" ht="39.75" customHeight="1" x14ac:dyDescent="0.35">
      <c r="A142" s="10"/>
      <c r="B142" s="10"/>
      <c r="C142" s="10"/>
      <c r="D142" s="10"/>
      <c r="E142" s="10"/>
      <c r="F142" s="10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</row>
    <row r="143" spans="1:28" ht="39.75" customHeight="1" x14ac:dyDescent="0.35">
      <c r="A143" s="10"/>
      <c r="B143" s="10"/>
      <c r="C143" s="10"/>
      <c r="D143" s="10"/>
      <c r="E143" s="10"/>
      <c r="F143" s="10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</row>
    <row r="144" spans="1:28" ht="39.75" customHeight="1" x14ac:dyDescent="0.35">
      <c r="A144" s="10"/>
      <c r="B144" s="10"/>
      <c r="C144" s="10"/>
      <c r="D144" s="10"/>
      <c r="E144" s="10"/>
      <c r="F144" s="10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</row>
    <row r="145" spans="1:28" ht="39.75" customHeight="1" x14ac:dyDescent="0.35">
      <c r="A145" s="10"/>
      <c r="B145" s="10"/>
      <c r="C145" s="10"/>
      <c r="D145" s="10"/>
      <c r="E145" s="10"/>
      <c r="F145" s="10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</row>
    <row r="146" spans="1:28" ht="39.75" customHeight="1" x14ac:dyDescent="0.35">
      <c r="A146" s="10"/>
      <c r="B146" s="10"/>
      <c r="C146" s="10"/>
      <c r="D146" s="10"/>
      <c r="E146" s="10"/>
      <c r="F146" s="10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</row>
    <row r="147" spans="1:28" ht="39.75" customHeight="1" x14ac:dyDescent="0.35">
      <c r="A147" s="10"/>
      <c r="B147" s="10"/>
      <c r="C147" s="10"/>
      <c r="D147" s="10"/>
      <c r="E147" s="10"/>
      <c r="F147" s="10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</row>
    <row r="148" spans="1:28" ht="39.75" customHeight="1" x14ac:dyDescent="0.35">
      <c r="A148" s="10"/>
      <c r="B148" s="10"/>
      <c r="C148" s="10"/>
      <c r="D148" s="10"/>
      <c r="E148" s="10"/>
      <c r="F148" s="10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</row>
    <row r="149" spans="1:28" ht="39.75" customHeight="1" x14ac:dyDescent="0.35">
      <c r="A149" s="10"/>
      <c r="B149" s="10"/>
      <c r="C149" s="10"/>
      <c r="D149" s="10"/>
      <c r="E149" s="10"/>
      <c r="F149" s="10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</row>
    <row r="150" spans="1:28" ht="39.75" customHeight="1" x14ac:dyDescent="0.35">
      <c r="A150" s="10"/>
      <c r="B150" s="10"/>
      <c r="C150" s="10"/>
      <c r="D150" s="10"/>
      <c r="E150" s="10"/>
      <c r="F150" s="10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</row>
    <row r="151" spans="1:28" ht="39.75" customHeight="1" x14ac:dyDescent="0.35">
      <c r="A151" s="10"/>
      <c r="B151" s="10"/>
      <c r="C151" s="10"/>
      <c r="D151" s="10"/>
      <c r="E151" s="10"/>
      <c r="F151" s="10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</row>
    <row r="152" spans="1:28" ht="39.75" customHeight="1" x14ac:dyDescent="0.35">
      <c r="A152" s="10"/>
      <c r="B152" s="10"/>
      <c r="C152" s="10"/>
      <c r="D152" s="10"/>
      <c r="E152" s="10"/>
      <c r="F152" s="10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</row>
    <row r="153" spans="1:28" ht="39.75" customHeight="1" x14ac:dyDescent="0.35">
      <c r="A153" s="10"/>
      <c r="B153" s="10"/>
      <c r="C153" s="10"/>
      <c r="D153" s="10"/>
      <c r="E153" s="10"/>
      <c r="F153" s="10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</row>
    <row r="154" spans="1:28" ht="39.75" customHeight="1" x14ac:dyDescent="0.35">
      <c r="A154" s="10"/>
      <c r="B154" s="10"/>
      <c r="C154" s="10"/>
      <c r="D154" s="10"/>
      <c r="E154" s="10"/>
      <c r="F154" s="10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</row>
    <row r="155" spans="1:28" ht="39.75" customHeight="1" x14ac:dyDescent="0.35">
      <c r="A155" s="10"/>
      <c r="B155" s="10"/>
      <c r="C155" s="10"/>
      <c r="D155" s="10"/>
      <c r="E155" s="10"/>
      <c r="F155" s="10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</row>
    <row r="156" spans="1:28" ht="39.75" customHeight="1" x14ac:dyDescent="0.35">
      <c r="A156" s="10"/>
      <c r="B156" s="10"/>
      <c r="C156" s="10"/>
      <c r="D156" s="10"/>
      <c r="E156" s="10"/>
      <c r="F156" s="10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</row>
    <row r="157" spans="1:28" ht="39.75" customHeight="1" x14ac:dyDescent="0.35">
      <c r="A157" s="10"/>
      <c r="B157" s="10"/>
      <c r="C157" s="10"/>
      <c r="D157" s="10"/>
      <c r="E157" s="10"/>
      <c r="F157" s="10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</row>
    <row r="158" spans="1:28" ht="39.75" customHeight="1" x14ac:dyDescent="0.35">
      <c r="A158" s="10"/>
      <c r="B158" s="10"/>
      <c r="C158" s="10"/>
      <c r="D158" s="10"/>
      <c r="E158" s="10"/>
      <c r="F158" s="10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</row>
    <row r="159" spans="1:28" ht="39.75" customHeight="1" x14ac:dyDescent="0.35">
      <c r="A159" s="10"/>
      <c r="B159" s="10"/>
      <c r="C159" s="10"/>
      <c r="D159" s="10"/>
      <c r="E159" s="10"/>
      <c r="F159" s="10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</row>
    <row r="160" spans="1:28" ht="39.75" customHeight="1" x14ac:dyDescent="0.35">
      <c r="A160" s="10"/>
      <c r="B160" s="10"/>
      <c r="C160" s="10"/>
      <c r="D160" s="10"/>
      <c r="E160" s="10"/>
      <c r="F160" s="10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</row>
    <row r="161" spans="1:28" ht="39.75" customHeight="1" x14ac:dyDescent="0.35">
      <c r="A161" s="10"/>
      <c r="B161" s="10"/>
      <c r="C161" s="10"/>
      <c r="D161" s="10"/>
      <c r="E161" s="10"/>
      <c r="F161" s="10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</row>
    <row r="162" spans="1:28" ht="39.75" customHeight="1" x14ac:dyDescent="0.35">
      <c r="A162" s="10"/>
      <c r="B162" s="10"/>
      <c r="C162" s="10"/>
      <c r="D162" s="10"/>
      <c r="E162" s="10"/>
      <c r="F162" s="10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</row>
    <row r="163" spans="1:28" ht="39.75" customHeight="1" x14ac:dyDescent="0.35">
      <c r="A163" s="10"/>
      <c r="B163" s="10"/>
      <c r="C163" s="10"/>
      <c r="D163" s="10"/>
      <c r="E163" s="10"/>
      <c r="F163" s="10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</row>
    <row r="164" spans="1:28" ht="39.75" customHeight="1" x14ac:dyDescent="0.35">
      <c r="A164" s="10"/>
      <c r="B164" s="10"/>
      <c r="C164" s="10"/>
      <c r="D164" s="10"/>
      <c r="E164" s="10"/>
      <c r="F164" s="10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</row>
    <row r="165" spans="1:28" ht="39.75" customHeight="1" x14ac:dyDescent="0.35">
      <c r="A165" s="10"/>
      <c r="B165" s="10"/>
      <c r="C165" s="10"/>
      <c r="D165" s="10"/>
      <c r="E165" s="10"/>
      <c r="F165" s="10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</row>
    <row r="166" spans="1:28" ht="39.75" customHeight="1" x14ac:dyDescent="0.35">
      <c r="A166" s="10"/>
      <c r="B166" s="10"/>
      <c r="C166" s="10"/>
      <c r="D166" s="10"/>
      <c r="E166" s="10"/>
      <c r="F166" s="10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</row>
    <row r="167" spans="1:28" ht="39.75" customHeight="1" x14ac:dyDescent="0.35">
      <c r="A167" s="10"/>
      <c r="B167" s="10"/>
      <c r="C167" s="10"/>
      <c r="D167" s="10"/>
      <c r="E167" s="10"/>
      <c r="F167" s="10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</row>
    <row r="168" spans="1:28" ht="39.75" customHeight="1" x14ac:dyDescent="0.35">
      <c r="A168" s="10"/>
      <c r="B168" s="10"/>
      <c r="C168" s="10"/>
      <c r="D168" s="10"/>
      <c r="E168" s="10"/>
      <c r="F168" s="10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</row>
    <row r="169" spans="1:28" ht="39.75" customHeight="1" x14ac:dyDescent="0.35">
      <c r="A169" s="10"/>
      <c r="B169" s="10"/>
      <c r="C169" s="10"/>
      <c r="D169" s="10"/>
      <c r="E169" s="10"/>
      <c r="F169" s="10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</row>
    <row r="170" spans="1:28" ht="39.75" customHeight="1" x14ac:dyDescent="0.35">
      <c r="A170" s="10"/>
      <c r="B170" s="10"/>
      <c r="C170" s="10"/>
      <c r="D170" s="10"/>
      <c r="E170" s="10"/>
      <c r="F170" s="10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</row>
    <row r="171" spans="1:28" ht="39.75" customHeight="1" x14ac:dyDescent="0.35">
      <c r="A171" s="10"/>
      <c r="B171" s="10"/>
      <c r="C171" s="10"/>
      <c r="D171" s="10"/>
      <c r="E171" s="10"/>
      <c r="F171" s="10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</row>
    <row r="172" spans="1:28" ht="39.75" customHeight="1" x14ac:dyDescent="0.35">
      <c r="A172" s="10"/>
      <c r="B172" s="10"/>
      <c r="C172" s="10"/>
      <c r="D172" s="10"/>
      <c r="E172" s="10"/>
      <c r="F172" s="10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</row>
    <row r="173" spans="1:28" ht="39.75" customHeight="1" x14ac:dyDescent="0.35">
      <c r="A173" s="10"/>
      <c r="B173" s="10"/>
      <c r="C173" s="10"/>
      <c r="D173" s="10"/>
      <c r="E173" s="10"/>
      <c r="F173" s="10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</row>
    <row r="174" spans="1:28" ht="39.75" customHeight="1" x14ac:dyDescent="0.35">
      <c r="A174" s="10"/>
      <c r="B174" s="10"/>
      <c r="C174" s="10"/>
      <c r="D174" s="10"/>
      <c r="E174" s="10"/>
      <c r="F174" s="10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</row>
    <row r="175" spans="1:28" ht="39.75" customHeight="1" x14ac:dyDescent="0.35">
      <c r="A175" s="10"/>
      <c r="B175" s="10"/>
      <c r="C175" s="10"/>
      <c r="D175" s="10"/>
      <c r="E175" s="10"/>
      <c r="F175" s="10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</row>
    <row r="176" spans="1:28" ht="39.75" customHeight="1" x14ac:dyDescent="0.35">
      <c r="A176" s="10"/>
      <c r="B176" s="10"/>
      <c r="C176" s="10"/>
      <c r="D176" s="10"/>
      <c r="E176" s="10"/>
      <c r="F176" s="10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</row>
    <row r="177" spans="1:28" ht="39.75" customHeight="1" x14ac:dyDescent="0.35">
      <c r="A177" s="10"/>
      <c r="B177" s="10"/>
      <c r="C177" s="10"/>
      <c r="D177" s="10"/>
      <c r="E177" s="10"/>
      <c r="F177" s="10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</row>
    <row r="178" spans="1:28" ht="39.75" customHeight="1" x14ac:dyDescent="0.35">
      <c r="A178" s="10"/>
      <c r="B178" s="10"/>
      <c r="C178" s="10"/>
      <c r="D178" s="10"/>
      <c r="E178" s="10"/>
      <c r="F178" s="10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</row>
    <row r="179" spans="1:28" ht="39.75" customHeight="1" x14ac:dyDescent="0.35">
      <c r="A179" s="10"/>
      <c r="B179" s="10"/>
      <c r="C179" s="10"/>
      <c r="D179" s="10"/>
      <c r="E179" s="10"/>
      <c r="F179" s="10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</row>
    <row r="180" spans="1:28" ht="39.75" customHeight="1" x14ac:dyDescent="0.35">
      <c r="A180" s="10"/>
      <c r="B180" s="10"/>
      <c r="C180" s="10"/>
      <c r="D180" s="10"/>
      <c r="E180" s="10"/>
      <c r="F180" s="10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</row>
    <row r="181" spans="1:28" ht="39.75" customHeight="1" x14ac:dyDescent="0.35">
      <c r="A181" s="10"/>
      <c r="B181" s="10"/>
      <c r="C181" s="10"/>
      <c r="D181" s="10"/>
      <c r="E181" s="10"/>
      <c r="F181" s="10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</row>
    <row r="182" spans="1:28" ht="39.75" customHeight="1" x14ac:dyDescent="0.35">
      <c r="A182" s="10"/>
      <c r="B182" s="10"/>
      <c r="C182" s="10"/>
      <c r="D182" s="10"/>
      <c r="E182" s="10"/>
      <c r="F182" s="10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</row>
    <row r="183" spans="1:28" ht="39.75" customHeight="1" x14ac:dyDescent="0.35">
      <c r="A183" s="10"/>
      <c r="B183" s="10"/>
      <c r="C183" s="10"/>
      <c r="D183" s="10"/>
      <c r="E183" s="10"/>
      <c r="F183" s="10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</row>
    <row r="184" spans="1:28" ht="39.75" customHeight="1" x14ac:dyDescent="0.35">
      <c r="A184" s="10"/>
      <c r="B184" s="10"/>
      <c r="C184" s="10"/>
      <c r="D184" s="10"/>
      <c r="E184" s="10"/>
      <c r="F184" s="10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</row>
    <row r="185" spans="1:28" ht="39.75" customHeight="1" x14ac:dyDescent="0.35">
      <c r="A185" s="10"/>
      <c r="B185" s="10"/>
      <c r="C185" s="10"/>
      <c r="D185" s="10"/>
      <c r="E185" s="10"/>
      <c r="F185" s="10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</row>
    <row r="186" spans="1:28" ht="39.75" customHeight="1" x14ac:dyDescent="0.35">
      <c r="A186" s="10"/>
      <c r="B186" s="10"/>
      <c r="C186" s="10"/>
      <c r="D186" s="10"/>
      <c r="E186" s="10"/>
      <c r="F186" s="10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</row>
    <row r="187" spans="1:28" ht="39.75" customHeight="1" x14ac:dyDescent="0.35">
      <c r="A187" s="10"/>
      <c r="B187" s="10"/>
      <c r="C187" s="10"/>
      <c r="D187" s="10"/>
      <c r="E187" s="10"/>
      <c r="F187" s="10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</row>
    <row r="188" spans="1:28" ht="39.75" customHeight="1" x14ac:dyDescent="0.35">
      <c r="A188" s="10"/>
      <c r="B188" s="10"/>
      <c r="C188" s="10"/>
      <c r="D188" s="10"/>
      <c r="E188" s="10"/>
      <c r="F188" s="10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</row>
    <row r="189" spans="1:28" ht="39.75" customHeight="1" x14ac:dyDescent="0.35">
      <c r="A189" s="10"/>
      <c r="B189" s="10"/>
      <c r="C189" s="10"/>
      <c r="D189" s="10"/>
      <c r="E189" s="10"/>
      <c r="F189" s="10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</row>
    <row r="190" spans="1:28" ht="39.75" customHeight="1" x14ac:dyDescent="0.35">
      <c r="A190" s="10"/>
      <c r="B190" s="10"/>
      <c r="C190" s="10"/>
      <c r="D190" s="10"/>
      <c r="E190" s="10"/>
      <c r="F190" s="10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</row>
    <row r="191" spans="1:28" ht="39.75" customHeight="1" x14ac:dyDescent="0.35">
      <c r="A191" s="10"/>
      <c r="B191" s="10"/>
      <c r="C191" s="10"/>
      <c r="D191" s="10"/>
      <c r="E191" s="10"/>
      <c r="F191" s="10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</row>
    <row r="192" spans="1:28" ht="39.75" customHeight="1" x14ac:dyDescent="0.35">
      <c r="A192" s="10"/>
      <c r="B192" s="10"/>
      <c r="C192" s="10"/>
      <c r="D192" s="10"/>
      <c r="E192" s="10"/>
      <c r="F192" s="10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</row>
    <row r="193" spans="1:28" ht="39.75" customHeight="1" x14ac:dyDescent="0.35">
      <c r="A193" s="10"/>
      <c r="B193" s="10"/>
      <c r="C193" s="10"/>
      <c r="D193" s="10"/>
      <c r="E193" s="10"/>
      <c r="F193" s="10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</row>
    <row r="194" spans="1:28" ht="39.75" customHeight="1" x14ac:dyDescent="0.35">
      <c r="A194" s="10"/>
      <c r="B194" s="10"/>
      <c r="C194" s="10"/>
      <c r="D194" s="10"/>
      <c r="E194" s="10"/>
      <c r="F194" s="10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</row>
    <row r="195" spans="1:28" ht="39.75" customHeight="1" x14ac:dyDescent="0.35">
      <c r="A195" s="10"/>
      <c r="B195" s="10"/>
      <c r="C195" s="10"/>
      <c r="D195" s="10"/>
      <c r="E195" s="10"/>
      <c r="F195" s="10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</row>
    <row r="196" spans="1:28" ht="39.75" customHeight="1" x14ac:dyDescent="0.35">
      <c r="A196" s="10"/>
      <c r="B196" s="10"/>
      <c r="C196" s="10"/>
      <c r="D196" s="10"/>
      <c r="E196" s="10"/>
      <c r="F196" s="10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</row>
    <row r="197" spans="1:28" ht="39.75" customHeight="1" x14ac:dyDescent="0.35">
      <c r="A197" s="10"/>
      <c r="B197" s="10"/>
      <c r="C197" s="10"/>
      <c r="D197" s="10"/>
      <c r="E197" s="10"/>
      <c r="F197" s="10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</row>
    <row r="198" spans="1:28" ht="39.75" customHeight="1" x14ac:dyDescent="0.35">
      <c r="A198" s="10"/>
      <c r="B198" s="10"/>
      <c r="C198" s="10"/>
      <c r="D198" s="10"/>
      <c r="E198" s="10"/>
      <c r="F198" s="10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</row>
    <row r="199" spans="1:28" ht="39.75" customHeight="1" x14ac:dyDescent="0.35">
      <c r="A199" s="10"/>
      <c r="B199" s="10"/>
      <c r="C199" s="10"/>
      <c r="D199" s="10"/>
      <c r="E199" s="10"/>
      <c r="F199" s="10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</row>
    <row r="200" spans="1:28" ht="39.75" customHeight="1" x14ac:dyDescent="0.35">
      <c r="A200" s="10"/>
      <c r="B200" s="10"/>
      <c r="C200" s="10"/>
      <c r="D200" s="10"/>
      <c r="E200" s="10"/>
      <c r="F200" s="10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</row>
    <row r="201" spans="1:28" ht="39.75" customHeight="1" x14ac:dyDescent="0.35">
      <c r="A201" s="10"/>
      <c r="B201" s="10"/>
      <c r="C201" s="10"/>
      <c r="D201" s="10"/>
      <c r="E201" s="10"/>
      <c r="F201" s="10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</row>
    <row r="202" spans="1:28" ht="39.75" customHeight="1" x14ac:dyDescent="0.35">
      <c r="A202" s="10"/>
      <c r="B202" s="10"/>
      <c r="C202" s="10"/>
      <c r="D202" s="10"/>
      <c r="E202" s="10"/>
      <c r="F202" s="10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</row>
    <row r="203" spans="1:28" ht="39.75" customHeight="1" x14ac:dyDescent="0.35">
      <c r="A203" s="10"/>
      <c r="B203" s="10"/>
      <c r="C203" s="10"/>
      <c r="D203" s="10"/>
      <c r="E203" s="10"/>
      <c r="F203" s="10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</row>
    <row r="204" spans="1:28" ht="39.75" customHeight="1" x14ac:dyDescent="0.35">
      <c r="A204" s="10"/>
      <c r="B204" s="10"/>
      <c r="C204" s="10"/>
      <c r="D204" s="10"/>
      <c r="E204" s="10"/>
      <c r="F204" s="10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</row>
    <row r="205" spans="1:28" ht="39.75" customHeight="1" x14ac:dyDescent="0.35">
      <c r="A205" s="10"/>
      <c r="B205" s="10"/>
      <c r="C205" s="10"/>
      <c r="D205" s="10"/>
      <c r="E205" s="10"/>
      <c r="F205" s="10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28" ht="39.75" customHeight="1" x14ac:dyDescent="0.35">
      <c r="A206" s="10"/>
      <c r="B206" s="10"/>
      <c r="C206" s="10"/>
      <c r="D206" s="10"/>
      <c r="E206" s="10"/>
      <c r="F206" s="10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</row>
    <row r="207" spans="1:28" ht="39.75" customHeight="1" x14ac:dyDescent="0.35">
      <c r="A207" s="10"/>
      <c r="B207" s="10"/>
      <c r="C207" s="10"/>
      <c r="D207" s="10"/>
      <c r="E207" s="10"/>
      <c r="F207" s="10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</row>
    <row r="208" spans="1:28" ht="39.75" customHeight="1" x14ac:dyDescent="0.35">
      <c r="A208" s="10"/>
      <c r="B208" s="10"/>
      <c r="C208" s="10"/>
      <c r="D208" s="10"/>
      <c r="E208" s="10"/>
      <c r="F208" s="10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</row>
    <row r="209" spans="1:28" ht="39.75" customHeight="1" x14ac:dyDescent="0.35">
      <c r="A209" s="10"/>
      <c r="B209" s="10"/>
      <c r="C209" s="10"/>
      <c r="D209" s="10"/>
      <c r="E209" s="10"/>
      <c r="F209" s="10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</row>
    <row r="210" spans="1:28" ht="39.75" customHeight="1" x14ac:dyDescent="0.35">
      <c r="A210" s="10"/>
      <c r="B210" s="10"/>
      <c r="C210" s="10"/>
      <c r="D210" s="10"/>
      <c r="E210" s="10"/>
      <c r="F210" s="10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28" ht="39.75" customHeight="1" x14ac:dyDescent="0.35">
      <c r="A211" s="10"/>
      <c r="B211" s="10"/>
      <c r="C211" s="10"/>
      <c r="D211" s="10"/>
      <c r="E211" s="10"/>
      <c r="F211" s="10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28" ht="39.75" customHeight="1" x14ac:dyDescent="0.35">
      <c r="A212" s="10"/>
      <c r="B212" s="10"/>
      <c r="C212" s="10"/>
      <c r="D212" s="10"/>
      <c r="E212" s="10"/>
      <c r="F212" s="10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</row>
    <row r="213" spans="1:28" ht="39.75" customHeight="1" x14ac:dyDescent="0.35">
      <c r="A213" s="10"/>
      <c r="B213" s="10"/>
      <c r="C213" s="10"/>
      <c r="D213" s="10"/>
      <c r="E213" s="10"/>
      <c r="F213" s="10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</row>
    <row r="214" spans="1:28" ht="39.75" customHeight="1" x14ac:dyDescent="0.35">
      <c r="A214" s="10"/>
      <c r="B214" s="10"/>
      <c r="C214" s="10"/>
      <c r="D214" s="10"/>
      <c r="E214" s="10"/>
      <c r="F214" s="10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</row>
    <row r="215" spans="1:28" ht="39.75" customHeight="1" x14ac:dyDescent="0.35">
      <c r="A215" s="10"/>
      <c r="B215" s="10"/>
      <c r="C215" s="10"/>
      <c r="D215" s="10"/>
      <c r="E215" s="10"/>
      <c r="F215" s="10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</row>
    <row r="216" spans="1:28" ht="39.75" customHeight="1" x14ac:dyDescent="0.35">
      <c r="A216" s="10"/>
      <c r="B216" s="10"/>
      <c r="C216" s="10"/>
      <c r="D216" s="10"/>
      <c r="E216" s="10"/>
      <c r="F216" s="10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</row>
    <row r="217" spans="1:28" ht="39.75" customHeight="1" x14ac:dyDescent="0.35">
      <c r="A217" s="10"/>
      <c r="B217" s="10"/>
      <c r="C217" s="10"/>
      <c r="D217" s="10"/>
      <c r="E217" s="10"/>
      <c r="F217" s="10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</row>
    <row r="218" spans="1:28" ht="39.75" customHeight="1" x14ac:dyDescent="0.35">
      <c r="A218" s="10"/>
      <c r="B218" s="10"/>
      <c r="C218" s="10"/>
      <c r="D218" s="10"/>
      <c r="E218" s="10"/>
      <c r="F218" s="10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</row>
    <row r="219" spans="1:28" ht="39.75" customHeight="1" x14ac:dyDescent="0.35">
      <c r="A219" s="10"/>
      <c r="B219" s="10"/>
      <c r="C219" s="10"/>
      <c r="D219" s="10"/>
      <c r="E219" s="10"/>
      <c r="F219" s="10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</row>
    <row r="220" spans="1:28" ht="39.75" customHeight="1" x14ac:dyDescent="0.35">
      <c r="A220" s="10"/>
      <c r="B220" s="10"/>
      <c r="C220" s="10"/>
      <c r="D220" s="10"/>
      <c r="E220" s="10"/>
      <c r="F220" s="10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</row>
    <row r="221" spans="1:28" ht="39.75" customHeight="1" x14ac:dyDescent="0.35">
      <c r="A221" s="10"/>
      <c r="B221" s="10"/>
      <c r="C221" s="10"/>
      <c r="D221" s="10"/>
      <c r="E221" s="10"/>
      <c r="F221" s="10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28" ht="39.75" customHeight="1" x14ac:dyDescent="0.35">
      <c r="A222" s="10"/>
      <c r="B222" s="10"/>
      <c r="C222" s="10"/>
      <c r="D222" s="10"/>
      <c r="E222" s="10"/>
      <c r="F222" s="10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28" ht="39.75" customHeight="1" x14ac:dyDescent="0.35">
      <c r="A223" s="10"/>
      <c r="B223" s="10"/>
      <c r="C223" s="10"/>
      <c r="D223" s="10"/>
      <c r="E223" s="10"/>
      <c r="F223" s="10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</row>
    <row r="224" spans="1:28" ht="39.75" customHeight="1" x14ac:dyDescent="0.35">
      <c r="A224" s="10"/>
      <c r="B224" s="10"/>
      <c r="C224" s="10"/>
      <c r="D224" s="10"/>
      <c r="E224" s="10"/>
      <c r="F224" s="10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</row>
    <row r="225" spans="1:28" ht="39.75" customHeight="1" x14ac:dyDescent="0.35">
      <c r="A225" s="10"/>
      <c r="B225" s="10"/>
      <c r="C225" s="10"/>
      <c r="D225" s="10"/>
      <c r="E225" s="10"/>
      <c r="F225" s="10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spans="1:28" ht="39.75" customHeight="1" x14ac:dyDescent="0.35">
      <c r="A226" s="10"/>
      <c r="B226" s="10"/>
      <c r="C226" s="10"/>
      <c r="D226" s="10"/>
      <c r="E226" s="10"/>
      <c r="F226" s="10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</row>
    <row r="227" spans="1:28" ht="39.75" customHeight="1" x14ac:dyDescent="0.35">
      <c r="A227" s="10"/>
      <c r="B227" s="10"/>
      <c r="C227" s="10"/>
      <c r="D227" s="10"/>
      <c r="E227" s="10"/>
      <c r="F227" s="10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</row>
    <row r="228" spans="1:28" ht="39.75" customHeight="1" x14ac:dyDescent="0.35">
      <c r="A228" s="10"/>
      <c r="B228" s="10"/>
      <c r="C228" s="10"/>
      <c r="D228" s="10"/>
      <c r="E228" s="10"/>
      <c r="F228" s="10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</row>
    <row r="229" spans="1:28" ht="39.75" customHeight="1" x14ac:dyDescent="0.35">
      <c r="A229" s="10"/>
      <c r="B229" s="10"/>
      <c r="C229" s="10"/>
      <c r="D229" s="10"/>
      <c r="E229" s="10"/>
      <c r="F229" s="10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</row>
    <row r="230" spans="1:28" ht="39.75" customHeight="1" x14ac:dyDescent="0.35">
      <c r="A230" s="10"/>
      <c r="B230" s="10"/>
      <c r="C230" s="10"/>
      <c r="D230" s="10"/>
      <c r="E230" s="10"/>
      <c r="F230" s="10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</row>
    <row r="231" spans="1:28" ht="39.75" customHeight="1" x14ac:dyDescent="0.35">
      <c r="A231" s="10"/>
      <c r="B231" s="10"/>
      <c r="C231" s="10"/>
      <c r="D231" s="10"/>
      <c r="E231" s="10"/>
      <c r="F231" s="10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</row>
    <row r="232" spans="1:28" ht="39.75" customHeight="1" x14ac:dyDescent="0.35">
      <c r="A232" s="10"/>
      <c r="B232" s="10"/>
      <c r="C232" s="10"/>
      <c r="D232" s="10"/>
      <c r="E232" s="10"/>
      <c r="F232" s="10"/>
      <c r="G232" s="12"/>
      <c r="H232" s="12"/>
      <c r="I232" s="12"/>
      <c r="J232" s="12"/>
      <c r="K232" s="12"/>
      <c r="L232" s="12"/>
      <c r="M232" s="12"/>
      <c r="N232" s="13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</row>
    <row r="233" spans="1:28" ht="39.75" customHeight="1" x14ac:dyDescent="0.35">
      <c r="A233" s="10"/>
      <c r="B233" s="10"/>
      <c r="C233" s="10"/>
      <c r="D233" s="10"/>
      <c r="E233" s="10"/>
      <c r="F233" s="10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</row>
    <row r="234" spans="1:28" ht="39.75" customHeight="1" x14ac:dyDescent="0.35">
      <c r="A234" s="10"/>
      <c r="B234" s="10"/>
      <c r="C234" s="10"/>
      <c r="D234" s="10"/>
      <c r="E234" s="10"/>
      <c r="F234" s="10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</row>
    <row r="235" spans="1:28" ht="39.75" customHeight="1" x14ac:dyDescent="0.35">
      <c r="A235" s="10"/>
      <c r="B235" s="10"/>
      <c r="C235" s="10"/>
      <c r="D235" s="10"/>
      <c r="E235" s="10"/>
      <c r="F235" s="10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</row>
    <row r="236" spans="1:28" ht="39.75" customHeight="1" x14ac:dyDescent="0.35">
      <c r="A236" s="10"/>
      <c r="B236" s="10"/>
      <c r="C236" s="10"/>
      <c r="D236" s="10"/>
      <c r="E236" s="10"/>
      <c r="F236" s="10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</row>
    <row r="237" spans="1:28" ht="39.75" customHeight="1" x14ac:dyDescent="0.35">
      <c r="A237" s="10"/>
      <c r="B237" s="10"/>
      <c r="C237" s="10"/>
      <c r="D237" s="10"/>
      <c r="E237" s="10"/>
      <c r="F237" s="10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</row>
    <row r="238" spans="1:28" ht="39.75" customHeight="1" x14ac:dyDescent="0.35">
      <c r="A238" s="10"/>
      <c r="B238" s="10"/>
      <c r="C238" s="10"/>
      <c r="D238" s="10"/>
      <c r="E238" s="10"/>
      <c r="F238" s="10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</row>
    <row r="239" spans="1:28" ht="39.75" customHeight="1" x14ac:dyDescent="0.35">
      <c r="A239" s="10"/>
      <c r="B239" s="10"/>
      <c r="C239" s="10"/>
      <c r="D239" s="10"/>
      <c r="E239" s="10"/>
      <c r="F239" s="10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39.75" customHeight="1" x14ac:dyDescent="0.35">
      <c r="A240" s="10"/>
      <c r="B240" s="10"/>
      <c r="C240" s="10"/>
      <c r="D240" s="10"/>
      <c r="E240" s="10"/>
      <c r="F240" s="10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39.75" customHeight="1" x14ac:dyDescent="0.35">
      <c r="A241" s="10"/>
      <c r="B241" s="10"/>
      <c r="C241" s="10"/>
      <c r="D241" s="10"/>
      <c r="E241" s="10"/>
      <c r="F241" s="10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39.75" customHeight="1" x14ac:dyDescent="0.35">
      <c r="A242" s="10"/>
      <c r="B242" s="10"/>
      <c r="C242" s="10"/>
      <c r="D242" s="10"/>
      <c r="E242" s="10"/>
      <c r="F242" s="10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39.75" customHeight="1" x14ac:dyDescent="0.35">
      <c r="A243" s="10"/>
      <c r="B243" s="10"/>
      <c r="C243" s="10"/>
      <c r="D243" s="10"/>
      <c r="E243" s="10"/>
      <c r="F243" s="10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39.75" customHeight="1" x14ac:dyDescent="0.35">
      <c r="A244" s="10"/>
      <c r="B244" s="10"/>
      <c r="C244" s="10"/>
      <c r="D244" s="10"/>
      <c r="E244" s="10"/>
      <c r="F244" s="10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39.75" customHeight="1" x14ac:dyDescent="0.35">
      <c r="A245" s="10"/>
      <c r="B245" s="10"/>
      <c r="C245" s="10"/>
      <c r="D245" s="10"/>
      <c r="E245" s="10"/>
      <c r="F245" s="10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39.75" customHeight="1" x14ac:dyDescent="0.35">
      <c r="A246" s="10"/>
      <c r="B246" s="10"/>
      <c r="C246" s="10"/>
      <c r="D246" s="10"/>
      <c r="E246" s="10"/>
      <c r="F246" s="10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39.75" customHeight="1" x14ac:dyDescent="0.35">
      <c r="A247" s="10"/>
      <c r="B247" s="10"/>
      <c r="C247" s="10"/>
      <c r="D247" s="10"/>
      <c r="E247" s="10"/>
      <c r="F247" s="10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39.75" customHeight="1" x14ac:dyDescent="0.35">
      <c r="A248" s="10"/>
      <c r="B248" s="10"/>
      <c r="C248" s="10"/>
      <c r="D248" s="10"/>
      <c r="E248" s="10"/>
      <c r="F248" s="10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39.75" customHeight="1" x14ac:dyDescent="0.35">
      <c r="A249" s="10"/>
      <c r="B249" s="10"/>
      <c r="C249" s="10"/>
      <c r="D249" s="10"/>
      <c r="E249" s="10"/>
      <c r="F249" s="10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39.75" customHeight="1" x14ac:dyDescent="0.35">
      <c r="A250" s="10"/>
      <c r="B250" s="10"/>
      <c r="C250" s="10"/>
      <c r="D250" s="10"/>
      <c r="E250" s="10"/>
      <c r="F250" s="10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39.75" customHeight="1" x14ac:dyDescent="0.35">
      <c r="A251" s="10"/>
      <c r="B251" s="10"/>
      <c r="C251" s="10"/>
      <c r="D251" s="10"/>
      <c r="E251" s="10"/>
      <c r="F251" s="10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39.75" customHeight="1" x14ac:dyDescent="0.35">
      <c r="A252" s="10"/>
      <c r="B252" s="10"/>
      <c r="C252" s="10"/>
      <c r="D252" s="10"/>
      <c r="E252" s="10"/>
      <c r="F252" s="10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39.75" customHeight="1" x14ac:dyDescent="0.35">
      <c r="A253" s="10"/>
      <c r="B253" s="10"/>
      <c r="C253" s="10"/>
      <c r="D253" s="10"/>
      <c r="E253" s="10"/>
      <c r="F253" s="10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39.75" customHeight="1" x14ac:dyDescent="0.35">
      <c r="A254" s="10"/>
      <c r="B254" s="10"/>
      <c r="C254" s="10"/>
      <c r="D254" s="10"/>
      <c r="E254" s="10"/>
      <c r="F254" s="10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39.75" customHeight="1" x14ac:dyDescent="0.35">
      <c r="A255" s="10"/>
      <c r="B255" s="10"/>
      <c r="C255" s="10"/>
      <c r="D255" s="10"/>
      <c r="E255" s="10"/>
      <c r="F255" s="10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39.75" customHeight="1" x14ac:dyDescent="0.35">
      <c r="A256" s="10"/>
      <c r="B256" s="10"/>
      <c r="C256" s="10"/>
      <c r="D256" s="10"/>
      <c r="E256" s="10"/>
      <c r="F256" s="10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39.75" customHeight="1" x14ac:dyDescent="0.35">
      <c r="A257" s="10"/>
      <c r="B257" s="10"/>
      <c r="C257" s="10"/>
      <c r="D257" s="10"/>
      <c r="E257" s="10"/>
      <c r="F257" s="10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39.75" customHeight="1" x14ac:dyDescent="0.35">
      <c r="A258" s="10"/>
      <c r="B258" s="10"/>
      <c r="C258" s="10"/>
      <c r="D258" s="10"/>
      <c r="E258" s="10"/>
      <c r="F258" s="10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39.75" customHeight="1" x14ac:dyDescent="0.35">
      <c r="A259" s="10"/>
      <c r="B259" s="10"/>
      <c r="C259" s="10"/>
      <c r="D259" s="10"/>
      <c r="E259" s="10"/>
      <c r="F259" s="10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39.75" customHeight="1" x14ac:dyDescent="0.35">
      <c r="A260" s="10"/>
      <c r="B260" s="10"/>
      <c r="C260" s="10"/>
      <c r="D260" s="10"/>
      <c r="E260" s="10"/>
      <c r="F260" s="10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39.75" customHeight="1" x14ac:dyDescent="0.35">
      <c r="A261" s="10"/>
      <c r="B261" s="10"/>
      <c r="C261" s="10"/>
      <c r="D261" s="10"/>
      <c r="E261" s="10"/>
      <c r="F261" s="10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39.75" customHeight="1" x14ac:dyDescent="0.35">
      <c r="A262" s="10"/>
      <c r="B262" s="10"/>
      <c r="C262" s="10"/>
      <c r="D262" s="10"/>
      <c r="E262" s="10"/>
      <c r="F262" s="10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39.75" customHeight="1" x14ac:dyDescent="0.35">
      <c r="A263" s="10"/>
      <c r="B263" s="10"/>
      <c r="C263" s="10"/>
      <c r="D263" s="10"/>
      <c r="E263" s="10"/>
      <c r="F263" s="10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39.75" customHeight="1" x14ac:dyDescent="0.35">
      <c r="A264" s="10"/>
      <c r="B264" s="10"/>
      <c r="C264" s="10"/>
      <c r="D264" s="10"/>
      <c r="E264" s="10"/>
      <c r="F264" s="10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39.75" customHeight="1" x14ac:dyDescent="0.35">
      <c r="A265" s="10"/>
      <c r="B265" s="10"/>
      <c r="C265" s="10"/>
      <c r="D265" s="10"/>
      <c r="E265" s="10"/>
      <c r="F265" s="10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39.75" customHeight="1" x14ac:dyDescent="0.35">
      <c r="A266" s="10"/>
      <c r="B266" s="10"/>
      <c r="C266" s="10"/>
      <c r="D266" s="10"/>
      <c r="E266" s="10"/>
      <c r="F266" s="10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39.75" customHeight="1" x14ac:dyDescent="0.35">
      <c r="A267" s="10"/>
      <c r="B267" s="10"/>
      <c r="C267" s="10"/>
      <c r="D267" s="10"/>
      <c r="E267" s="10"/>
      <c r="F267" s="10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39.75" customHeight="1" x14ac:dyDescent="0.35">
      <c r="A268" s="10"/>
      <c r="B268" s="10"/>
      <c r="C268" s="10"/>
      <c r="D268" s="10"/>
      <c r="E268" s="10"/>
      <c r="F268" s="10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39.75" customHeight="1" x14ac:dyDescent="0.35">
      <c r="A269" s="10"/>
      <c r="B269" s="10"/>
      <c r="C269" s="10"/>
      <c r="D269" s="10"/>
      <c r="E269" s="10"/>
      <c r="F269" s="10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39.75" customHeight="1" x14ac:dyDescent="0.35">
      <c r="A270" s="10"/>
      <c r="B270" s="10"/>
      <c r="C270" s="10"/>
      <c r="D270" s="10"/>
      <c r="E270" s="10"/>
      <c r="F270" s="10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39.75" customHeight="1" x14ac:dyDescent="0.35">
      <c r="A271" s="10"/>
      <c r="B271" s="10"/>
      <c r="C271" s="10"/>
      <c r="D271" s="10"/>
      <c r="E271" s="10"/>
      <c r="F271" s="10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39.75" customHeight="1" x14ac:dyDescent="0.35">
      <c r="A272" s="10"/>
      <c r="B272" s="10"/>
      <c r="C272" s="10"/>
      <c r="D272" s="10"/>
      <c r="E272" s="10"/>
      <c r="F272" s="10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39.75" customHeight="1" x14ac:dyDescent="0.35">
      <c r="A273" s="10"/>
      <c r="B273" s="10"/>
      <c r="C273" s="10"/>
      <c r="D273" s="10"/>
      <c r="E273" s="10"/>
      <c r="F273" s="10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39.75" customHeight="1" x14ac:dyDescent="0.35">
      <c r="A274" s="10"/>
      <c r="B274" s="10"/>
      <c r="C274" s="10"/>
      <c r="D274" s="10"/>
      <c r="E274" s="10"/>
      <c r="F274" s="10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39.75" customHeight="1" x14ac:dyDescent="0.35">
      <c r="A275" s="10"/>
      <c r="B275" s="10"/>
      <c r="C275" s="10"/>
      <c r="D275" s="10"/>
      <c r="E275" s="10"/>
      <c r="F275" s="10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39.75" customHeight="1" x14ac:dyDescent="0.35">
      <c r="A276" s="10"/>
      <c r="B276" s="10"/>
      <c r="C276" s="10"/>
      <c r="D276" s="10"/>
      <c r="E276" s="10"/>
      <c r="F276" s="10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39.75" customHeight="1" x14ac:dyDescent="0.35">
      <c r="A277" s="10"/>
      <c r="B277" s="10"/>
      <c r="C277" s="10"/>
      <c r="D277" s="10"/>
      <c r="E277" s="10"/>
      <c r="F277" s="10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39.75" customHeight="1" x14ac:dyDescent="0.35">
      <c r="A278" s="10"/>
      <c r="B278" s="10"/>
      <c r="C278" s="10"/>
      <c r="D278" s="10"/>
      <c r="E278" s="10"/>
      <c r="F278" s="10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39.75" customHeight="1" x14ac:dyDescent="0.35">
      <c r="A279" s="10"/>
      <c r="B279" s="10"/>
      <c r="C279" s="10"/>
      <c r="D279" s="10"/>
      <c r="E279" s="10"/>
      <c r="F279" s="10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39.75" customHeight="1" x14ac:dyDescent="0.35">
      <c r="A280" s="10"/>
      <c r="B280" s="10"/>
      <c r="C280" s="10"/>
      <c r="D280" s="10"/>
      <c r="E280" s="10"/>
      <c r="F280" s="10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39.75" customHeight="1" x14ac:dyDescent="0.35">
      <c r="A281" s="10"/>
      <c r="B281" s="10"/>
      <c r="C281" s="10"/>
      <c r="D281" s="10"/>
      <c r="E281" s="10"/>
      <c r="F281" s="10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39.75" customHeight="1" x14ac:dyDescent="0.35">
      <c r="A282" s="10"/>
      <c r="B282" s="10"/>
      <c r="C282" s="10"/>
      <c r="D282" s="10"/>
      <c r="E282" s="10"/>
      <c r="F282" s="10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39.75" customHeight="1" x14ac:dyDescent="0.35">
      <c r="A283" s="10"/>
      <c r="B283" s="10"/>
      <c r="C283" s="10"/>
      <c r="D283" s="10"/>
      <c r="E283" s="10"/>
      <c r="F283" s="10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39.75" customHeight="1" x14ac:dyDescent="0.35">
      <c r="A284" s="10"/>
      <c r="B284" s="10"/>
      <c r="C284" s="10"/>
      <c r="D284" s="10"/>
      <c r="E284" s="10"/>
      <c r="F284" s="10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39.75" customHeight="1" x14ac:dyDescent="0.35">
      <c r="A285" s="10"/>
      <c r="B285" s="10"/>
      <c r="C285" s="10"/>
      <c r="D285" s="10"/>
      <c r="E285" s="10"/>
      <c r="F285" s="10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39.75" customHeight="1" x14ac:dyDescent="0.35">
      <c r="A286" s="10"/>
      <c r="B286" s="10"/>
      <c r="C286" s="10"/>
      <c r="D286" s="10"/>
      <c r="E286" s="10"/>
      <c r="F286" s="10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39.75" customHeight="1" x14ac:dyDescent="0.35">
      <c r="A287" s="10"/>
      <c r="B287" s="10"/>
      <c r="C287" s="10"/>
      <c r="D287" s="10"/>
      <c r="E287" s="10"/>
      <c r="F287" s="10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39.75" customHeight="1" x14ac:dyDescent="0.35">
      <c r="A288" s="10"/>
      <c r="B288" s="10"/>
      <c r="C288" s="10"/>
      <c r="D288" s="10"/>
      <c r="E288" s="10"/>
      <c r="F288" s="10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39.75" customHeight="1" x14ac:dyDescent="0.35">
      <c r="A289" s="10"/>
      <c r="B289" s="10"/>
      <c r="C289" s="10"/>
      <c r="D289" s="10"/>
      <c r="E289" s="10"/>
      <c r="F289" s="10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39.75" customHeight="1" x14ac:dyDescent="0.35">
      <c r="A290" s="10"/>
      <c r="B290" s="10"/>
      <c r="C290" s="10"/>
      <c r="D290" s="14"/>
      <c r="E290" s="10"/>
      <c r="F290" s="10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39.75" customHeight="1" x14ac:dyDescent="0.35">
      <c r="A291" s="10"/>
      <c r="B291" s="10"/>
      <c r="C291" s="10"/>
      <c r="D291" s="10"/>
      <c r="E291" s="10"/>
      <c r="F291" s="10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39.75" customHeight="1" x14ac:dyDescent="0.35">
      <c r="A292" s="10"/>
      <c r="B292" s="10"/>
      <c r="C292" s="10"/>
      <c r="D292" s="10"/>
      <c r="E292" s="10"/>
      <c r="F292" s="10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39.75" customHeight="1" x14ac:dyDescent="0.35">
      <c r="A293" s="10"/>
      <c r="B293" s="10"/>
      <c r="C293" s="10"/>
      <c r="D293" s="10"/>
      <c r="E293" s="10"/>
      <c r="F293" s="10"/>
      <c r="G293" s="15"/>
      <c r="H293" s="15"/>
      <c r="I293" s="15"/>
      <c r="J293" s="15"/>
      <c r="K293" s="15"/>
      <c r="L293" s="15"/>
      <c r="M293" s="15"/>
      <c r="N293" s="12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2"/>
      <c r="AB293" s="12"/>
    </row>
    <row r="294" spans="1:28" ht="39.75" customHeight="1" x14ac:dyDescent="0.35">
      <c r="A294" s="10"/>
      <c r="B294" s="10"/>
      <c r="C294" s="10"/>
      <c r="D294" s="10"/>
      <c r="E294" s="10"/>
      <c r="F294" s="10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</row>
    <row r="295" spans="1:28" ht="39.75" customHeight="1" x14ac:dyDescent="0.35">
      <c r="A295" s="10"/>
      <c r="B295" s="10"/>
      <c r="C295" s="10"/>
      <c r="D295" s="10"/>
      <c r="E295" s="10"/>
      <c r="F295" s="10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</row>
    <row r="296" spans="1:28" ht="39.75" customHeight="1" x14ac:dyDescent="0.35">
      <c r="A296" s="10"/>
      <c r="B296" s="10"/>
      <c r="C296" s="10"/>
      <c r="D296" s="14"/>
      <c r="E296" s="10"/>
      <c r="F296" s="10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</row>
    <row r="297" spans="1:28" ht="39.75" customHeight="1" x14ac:dyDescent="0.35">
      <c r="A297" s="10"/>
      <c r="B297" s="10"/>
      <c r="C297" s="10"/>
      <c r="D297" s="14"/>
      <c r="E297" s="10"/>
      <c r="F297" s="10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</row>
    <row r="298" spans="1:28" ht="39.75" customHeight="1" x14ac:dyDescent="0.35">
      <c r="A298" s="10"/>
      <c r="B298" s="10"/>
      <c r="C298" s="10"/>
      <c r="D298" s="14"/>
      <c r="E298" s="10"/>
      <c r="F298" s="10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</row>
    <row r="299" spans="1:28" ht="39.75" customHeight="1" x14ac:dyDescent="0.35">
      <c r="A299" s="10"/>
      <c r="B299" s="10"/>
      <c r="C299" s="10"/>
      <c r="D299" s="14"/>
      <c r="E299" s="10"/>
      <c r="F299" s="10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</row>
    <row r="300" spans="1:28" ht="39.75" customHeight="1" x14ac:dyDescent="0.35">
      <c r="A300" s="10"/>
      <c r="B300" s="10"/>
      <c r="C300" s="10"/>
      <c r="D300" s="14"/>
      <c r="E300" s="10"/>
      <c r="F300" s="10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</row>
    <row r="301" spans="1:28" ht="39.75" customHeight="1" x14ac:dyDescent="0.35">
      <c r="A301" s="10"/>
      <c r="B301" s="10"/>
      <c r="C301" s="10"/>
      <c r="D301" s="10"/>
      <c r="E301" s="10"/>
      <c r="F301" s="10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</row>
    <row r="302" spans="1:28" ht="39.75" customHeight="1" x14ac:dyDescent="0.3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5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5"/>
      <c r="AB302" s="15"/>
    </row>
    <row r="303" spans="1:28" ht="39.75" customHeight="1" x14ac:dyDescent="0.3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 ht="39.75" customHeight="1" x14ac:dyDescent="0.3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ht="39.75" customHeight="1" x14ac:dyDescent="0.3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ht="39.75" customHeight="1" x14ac:dyDescent="0.3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 ht="39.75" customHeight="1" x14ac:dyDescent="0.3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ht="39.75" customHeight="1" x14ac:dyDescent="0.3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ht="39.75" customHeight="1" x14ac:dyDescent="0.3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ht="39.75" customHeight="1" x14ac:dyDescent="0.3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ht="39.75" customHeight="1" x14ac:dyDescent="0.3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ht="39.75" customHeight="1" x14ac:dyDescent="0.3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</row>
    <row r="313" spans="1:28" ht="39.75" customHeight="1" x14ac:dyDescent="0.3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</row>
    <row r="314" spans="1:28" ht="39.75" customHeight="1" x14ac:dyDescent="0.3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ht="39.75" customHeight="1" x14ac:dyDescent="0.3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</row>
    <row r="316" spans="1:28" ht="39.75" customHeight="1" x14ac:dyDescent="0.3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</row>
    <row r="317" spans="1:28" ht="39.75" customHeight="1" x14ac:dyDescent="0.3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ht="39.75" customHeight="1" x14ac:dyDescent="0.3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</row>
    <row r="319" spans="1:28" ht="39.75" customHeight="1" x14ac:dyDescent="0.3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ht="39.75" customHeight="1" x14ac:dyDescent="0.3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ht="39.75" customHeight="1" x14ac:dyDescent="0.3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</row>
    <row r="322" spans="1:28" ht="39.75" customHeight="1" x14ac:dyDescent="0.3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ht="39.75" customHeight="1" x14ac:dyDescent="0.3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ht="39.75" customHeight="1" x14ac:dyDescent="0.3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</row>
    <row r="325" spans="1:28" ht="39.75" customHeight="1" x14ac:dyDescent="0.3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ht="39.75" customHeight="1" x14ac:dyDescent="0.3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ht="39.75" customHeight="1" x14ac:dyDescent="0.3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</row>
    <row r="328" spans="1:28" ht="39.75" customHeight="1" x14ac:dyDescent="0.3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 ht="39.75" customHeight="1" x14ac:dyDescent="0.3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 ht="39.75" customHeight="1" x14ac:dyDescent="0.3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</row>
    <row r="331" spans="1:28" ht="39.75" customHeight="1" x14ac:dyDescent="0.3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 ht="39.75" customHeight="1" x14ac:dyDescent="0.3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 ht="39.75" customHeight="1" x14ac:dyDescent="0.3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</row>
    <row r="334" spans="1:28" ht="39.75" customHeight="1" x14ac:dyDescent="0.3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 ht="39.75" customHeight="1" x14ac:dyDescent="0.3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 ht="39.75" customHeight="1" x14ac:dyDescent="0.3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</row>
    <row r="337" spans="1:28" ht="39.75" customHeight="1" x14ac:dyDescent="0.3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</row>
    <row r="338" spans="1:28" ht="39.75" customHeight="1" x14ac:dyDescent="0.3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</row>
    <row r="339" spans="1:28" ht="39.75" customHeight="1" x14ac:dyDescent="0.3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</row>
    <row r="340" spans="1:28" ht="39.75" customHeight="1" x14ac:dyDescent="0.3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</row>
    <row r="341" spans="1:28" ht="39.75" customHeight="1" x14ac:dyDescent="0.3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</row>
    <row r="342" spans="1:28" ht="39.75" customHeight="1" x14ac:dyDescent="0.3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</row>
    <row r="343" spans="1:28" ht="39.75" customHeight="1" x14ac:dyDescent="0.3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</row>
    <row r="344" spans="1:28" ht="39.75" customHeight="1" x14ac:dyDescent="0.3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</row>
    <row r="345" spans="1:28" ht="39.75" customHeight="1" x14ac:dyDescent="0.3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</row>
    <row r="346" spans="1:28" ht="39.75" customHeight="1" x14ac:dyDescent="0.3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</row>
    <row r="347" spans="1:28" ht="39.75" customHeight="1" x14ac:dyDescent="0.3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</row>
    <row r="348" spans="1:28" ht="39.75" customHeight="1" x14ac:dyDescent="0.3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</row>
    <row r="349" spans="1:28" ht="39.75" customHeight="1" x14ac:dyDescent="0.3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</row>
    <row r="350" spans="1:28" ht="39.75" customHeight="1" x14ac:dyDescent="0.3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</row>
    <row r="351" spans="1:28" ht="39.75" customHeight="1" x14ac:dyDescent="0.3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</row>
    <row r="352" spans="1:28" ht="39.75" customHeight="1" x14ac:dyDescent="0.3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</row>
    <row r="353" spans="1:28" ht="39.75" customHeight="1" x14ac:dyDescent="0.3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</row>
    <row r="354" spans="1:28" ht="39.75" customHeight="1" x14ac:dyDescent="0.3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</row>
    <row r="355" spans="1:28" ht="39.75" customHeight="1" x14ac:dyDescent="0.3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</row>
    <row r="356" spans="1:28" ht="39.75" customHeight="1" x14ac:dyDescent="0.3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</row>
    <row r="357" spans="1:28" ht="39.75" customHeight="1" x14ac:dyDescent="0.3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</row>
    <row r="358" spans="1:28" ht="39.75" customHeight="1" x14ac:dyDescent="0.3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</row>
    <row r="359" spans="1:28" ht="39.75" customHeight="1" x14ac:dyDescent="0.3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</row>
    <row r="360" spans="1:28" ht="39.75" customHeight="1" x14ac:dyDescent="0.3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</row>
    <row r="361" spans="1:28" ht="39.75" customHeight="1" x14ac:dyDescent="0.3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</row>
    <row r="362" spans="1:28" ht="39.75" customHeight="1" x14ac:dyDescent="0.3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</row>
    <row r="363" spans="1:28" ht="39.75" customHeight="1" x14ac:dyDescent="0.3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</row>
    <row r="364" spans="1:28" ht="39.75" customHeight="1" x14ac:dyDescent="0.3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</row>
    <row r="365" spans="1:28" ht="39.75" customHeight="1" x14ac:dyDescent="0.3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</row>
    <row r="366" spans="1:28" ht="39.75" customHeight="1" x14ac:dyDescent="0.3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</row>
    <row r="367" spans="1:28" ht="39.75" customHeight="1" x14ac:dyDescent="0.3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</row>
    <row r="368" spans="1:28" ht="39.75" customHeight="1" x14ac:dyDescent="0.3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</row>
    <row r="369" spans="1:28" ht="39.75" customHeight="1" x14ac:dyDescent="0.3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</row>
    <row r="370" spans="1:28" ht="39.75" customHeight="1" x14ac:dyDescent="0.3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</row>
    <row r="371" spans="1:28" ht="39.75" customHeight="1" x14ac:dyDescent="0.3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</row>
    <row r="372" spans="1:28" ht="39.75" customHeight="1" x14ac:dyDescent="0.3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</row>
    <row r="373" spans="1:28" ht="39.75" customHeight="1" x14ac:dyDescent="0.3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</row>
    <row r="374" spans="1:28" ht="39.75" customHeight="1" x14ac:dyDescent="0.3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</row>
    <row r="375" spans="1:28" ht="39.75" customHeight="1" x14ac:dyDescent="0.3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</row>
    <row r="376" spans="1:28" ht="39.75" customHeight="1" x14ac:dyDescent="0.3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</row>
    <row r="377" spans="1:28" ht="39.75" customHeight="1" x14ac:dyDescent="0.3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</row>
    <row r="378" spans="1:28" ht="39.75" customHeight="1" x14ac:dyDescent="0.3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</row>
    <row r="379" spans="1:28" ht="39.75" customHeight="1" x14ac:dyDescent="0.3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</row>
    <row r="380" spans="1:28" x14ac:dyDescent="0.3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</row>
    <row r="381" spans="1:28" x14ac:dyDescent="0.3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</row>
    <row r="382" spans="1:28" x14ac:dyDescent="0.3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</row>
    <row r="383" spans="1:28" x14ac:dyDescent="0.3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</row>
    <row r="384" spans="1:28" x14ac:dyDescent="0.3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</row>
    <row r="385" spans="1:28" x14ac:dyDescent="0.3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</row>
    <row r="386" spans="1:28" x14ac:dyDescent="0.3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</row>
    <row r="387" spans="1:28" x14ac:dyDescent="0.3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</row>
    <row r="388" spans="1:28" x14ac:dyDescent="0.3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</row>
    <row r="389" spans="1:28" x14ac:dyDescent="0.3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</row>
    <row r="390" spans="1:28" x14ac:dyDescent="0.3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</row>
    <row r="391" spans="1:28" x14ac:dyDescent="0.3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</row>
    <row r="392" spans="1:28" x14ac:dyDescent="0.3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</row>
    <row r="393" spans="1:28" x14ac:dyDescent="0.3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</row>
    <row r="394" spans="1:28" x14ac:dyDescent="0.3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</row>
    <row r="395" spans="1:28" x14ac:dyDescent="0.3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</row>
    <row r="396" spans="1:28" x14ac:dyDescent="0.3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</row>
    <row r="397" spans="1:28" x14ac:dyDescent="0.3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</row>
    <row r="398" spans="1:28" x14ac:dyDescent="0.3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</row>
    <row r="399" spans="1:28" x14ac:dyDescent="0.3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</row>
    <row r="400" spans="1:28" x14ac:dyDescent="0.3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</row>
    <row r="401" spans="1:28" x14ac:dyDescent="0.3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</row>
    <row r="402" spans="1:28" x14ac:dyDescent="0.3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</row>
    <row r="403" spans="1:28" x14ac:dyDescent="0.3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</row>
    <row r="404" spans="1:28" x14ac:dyDescent="0.3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</row>
    <row r="405" spans="1:28" x14ac:dyDescent="0.3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</row>
    <row r="406" spans="1:28" x14ac:dyDescent="0.3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</row>
    <row r="407" spans="1:28" x14ac:dyDescent="0.3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</row>
    <row r="408" spans="1:28" x14ac:dyDescent="0.3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</row>
    <row r="409" spans="1:28" x14ac:dyDescent="0.3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</row>
    <row r="410" spans="1:28" x14ac:dyDescent="0.3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</row>
    <row r="411" spans="1:28" x14ac:dyDescent="0.3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</row>
    <row r="412" spans="1:28" x14ac:dyDescent="0.3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</row>
    <row r="413" spans="1:28" x14ac:dyDescent="0.3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</row>
    <row r="414" spans="1:28" x14ac:dyDescent="0.3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</row>
    <row r="415" spans="1:28" x14ac:dyDescent="0.3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</row>
    <row r="416" spans="1:28" x14ac:dyDescent="0.3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</row>
    <row r="417" spans="1:28" x14ac:dyDescent="0.3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</row>
    <row r="418" spans="1:28" x14ac:dyDescent="0.3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</row>
    <row r="419" spans="1:28" x14ac:dyDescent="0.3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</row>
    <row r="420" spans="1:28" x14ac:dyDescent="0.3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</row>
    <row r="421" spans="1:28" x14ac:dyDescent="0.3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</row>
    <row r="422" spans="1:28" x14ac:dyDescent="0.3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</row>
    <row r="423" spans="1:28" x14ac:dyDescent="0.3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</row>
    <row r="424" spans="1:28" x14ac:dyDescent="0.3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</row>
    <row r="425" spans="1:28" x14ac:dyDescent="0.3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</row>
    <row r="426" spans="1:28" x14ac:dyDescent="0.3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</row>
    <row r="427" spans="1:28" x14ac:dyDescent="0.3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</row>
    <row r="428" spans="1:28" x14ac:dyDescent="0.3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</row>
    <row r="429" spans="1:28" x14ac:dyDescent="0.3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</row>
    <row r="430" spans="1:28" x14ac:dyDescent="0.3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</row>
    <row r="431" spans="1:28" x14ac:dyDescent="0.3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</row>
    <row r="432" spans="1:28" x14ac:dyDescent="0.3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</row>
    <row r="433" spans="1:28" x14ac:dyDescent="0.3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</row>
    <row r="434" spans="1:28" x14ac:dyDescent="0.3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</row>
    <row r="435" spans="1:28" x14ac:dyDescent="0.3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</row>
    <row r="436" spans="1:28" x14ac:dyDescent="0.3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</row>
    <row r="437" spans="1:28" x14ac:dyDescent="0.3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</row>
    <row r="438" spans="1:28" x14ac:dyDescent="0.3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</row>
    <row r="439" spans="1:28" x14ac:dyDescent="0.3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</row>
    <row r="440" spans="1:28" x14ac:dyDescent="0.3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</row>
    <row r="441" spans="1:28" x14ac:dyDescent="0.3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</row>
    <row r="442" spans="1:28" x14ac:dyDescent="0.3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</row>
    <row r="443" spans="1:28" x14ac:dyDescent="0.3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</row>
    <row r="444" spans="1:28" x14ac:dyDescent="0.3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</row>
    <row r="445" spans="1:28" x14ac:dyDescent="0.3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</row>
    <row r="446" spans="1:28" x14ac:dyDescent="0.3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</row>
    <row r="447" spans="1:28" x14ac:dyDescent="0.3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</row>
    <row r="448" spans="1:28" x14ac:dyDescent="0.3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</row>
    <row r="449" spans="1:28" x14ac:dyDescent="0.3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</row>
    <row r="450" spans="1:28" x14ac:dyDescent="0.3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</row>
    <row r="451" spans="1:28" x14ac:dyDescent="0.3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</row>
    <row r="452" spans="1:28" x14ac:dyDescent="0.3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</row>
    <row r="453" spans="1:28" x14ac:dyDescent="0.3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</row>
    <row r="454" spans="1:28" x14ac:dyDescent="0.3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</row>
    <row r="455" spans="1:28" x14ac:dyDescent="0.3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</row>
    <row r="456" spans="1:28" x14ac:dyDescent="0.3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</row>
    <row r="457" spans="1:28" x14ac:dyDescent="0.3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</row>
    <row r="458" spans="1:28" x14ac:dyDescent="0.3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</row>
    <row r="459" spans="1:28" x14ac:dyDescent="0.3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</row>
    <row r="460" spans="1:28" x14ac:dyDescent="0.3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</row>
    <row r="461" spans="1:28" x14ac:dyDescent="0.3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</row>
    <row r="462" spans="1:28" x14ac:dyDescent="0.3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</row>
    <row r="463" spans="1:28" x14ac:dyDescent="0.3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</row>
    <row r="464" spans="1:28" x14ac:dyDescent="0.3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</row>
    <row r="465" spans="1:28" x14ac:dyDescent="0.3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</row>
    <row r="466" spans="1:28" x14ac:dyDescent="0.3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</row>
    <row r="467" spans="1:28" x14ac:dyDescent="0.3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</row>
    <row r="468" spans="1:28" x14ac:dyDescent="0.3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</row>
    <row r="469" spans="1:28" x14ac:dyDescent="0.3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</row>
    <row r="470" spans="1:28" x14ac:dyDescent="0.3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</row>
    <row r="471" spans="1:28" x14ac:dyDescent="0.3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</row>
    <row r="472" spans="1:28" x14ac:dyDescent="0.3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</row>
    <row r="473" spans="1:28" x14ac:dyDescent="0.3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</row>
    <row r="474" spans="1:28" x14ac:dyDescent="0.3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</row>
    <row r="475" spans="1:28" x14ac:dyDescent="0.3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</row>
    <row r="476" spans="1:28" x14ac:dyDescent="0.3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</row>
    <row r="477" spans="1:28" x14ac:dyDescent="0.3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</row>
    <row r="478" spans="1:28" x14ac:dyDescent="0.3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</row>
    <row r="479" spans="1:28" x14ac:dyDescent="0.3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</row>
    <row r="480" spans="1:28" x14ac:dyDescent="0.3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</row>
    <row r="481" spans="1:28" x14ac:dyDescent="0.3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</row>
    <row r="482" spans="1:28" x14ac:dyDescent="0.3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</row>
    <row r="483" spans="1:28" x14ac:dyDescent="0.3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</row>
    <row r="484" spans="1:28" x14ac:dyDescent="0.3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</row>
    <row r="485" spans="1:28" x14ac:dyDescent="0.3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</row>
    <row r="486" spans="1:28" x14ac:dyDescent="0.3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</row>
    <row r="487" spans="1:28" x14ac:dyDescent="0.3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</row>
    <row r="488" spans="1:28" x14ac:dyDescent="0.3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</row>
    <row r="489" spans="1:28" x14ac:dyDescent="0.3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</row>
    <row r="490" spans="1:28" x14ac:dyDescent="0.3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</row>
    <row r="491" spans="1:28" x14ac:dyDescent="0.3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</row>
    <row r="492" spans="1:28" x14ac:dyDescent="0.3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</row>
    <row r="493" spans="1:28" x14ac:dyDescent="0.3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</row>
    <row r="494" spans="1:28" x14ac:dyDescent="0.3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</row>
    <row r="495" spans="1:28" x14ac:dyDescent="0.3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</row>
    <row r="496" spans="1:28" x14ac:dyDescent="0.3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</row>
    <row r="497" spans="1:28" x14ac:dyDescent="0.3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</row>
    <row r="498" spans="1:28" x14ac:dyDescent="0.3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</row>
    <row r="499" spans="1:28" x14ac:dyDescent="0.3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</row>
    <row r="500" spans="1:28" x14ac:dyDescent="0.3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</row>
    <row r="501" spans="1:28" x14ac:dyDescent="0.3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</row>
    <row r="502" spans="1:28" x14ac:dyDescent="0.3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</row>
    <row r="503" spans="1:28" x14ac:dyDescent="0.3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</row>
    <row r="504" spans="1:28" x14ac:dyDescent="0.3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</row>
    <row r="505" spans="1:28" x14ac:dyDescent="0.3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</row>
    <row r="506" spans="1:28" x14ac:dyDescent="0.3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</row>
    <row r="507" spans="1:28" x14ac:dyDescent="0.3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</row>
    <row r="508" spans="1:28" x14ac:dyDescent="0.3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</row>
    <row r="509" spans="1:28" x14ac:dyDescent="0.3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</row>
    <row r="510" spans="1:28" x14ac:dyDescent="0.3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</row>
    <row r="511" spans="1:28" x14ac:dyDescent="0.3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</row>
    <row r="512" spans="1:28" x14ac:dyDescent="0.3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</row>
    <row r="513" spans="1:28" x14ac:dyDescent="0.3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</row>
    <row r="514" spans="1:28" x14ac:dyDescent="0.3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</row>
    <row r="515" spans="1:28" x14ac:dyDescent="0.3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</row>
    <row r="516" spans="1:28" x14ac:dyDescent="0.3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</row>
    <row r="517" spans="1:28" x14ac:dyDescent="0.3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</row>
    <row r="518" spans="1:28" x14ac:dyDescent="0.3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</row>
    <row r="519" spans="1:28" x14ac:dyDescent="0.3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</row>
    <row r="520" spans="1:28" x14ac:dyDescent="0.3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</row>
    <row r="521" spans="1:28" x14ac:dyDescent="0.3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</row>
    <row r="522" spans="1:28" x14ac:dyDescent="0.3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</row>
    <row r="523" spans="1:28" x14ac:dyDescent="0.3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</row>
    <row r="524" spans="1:28" x14ac:dyDescent="0.3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</row>
    <row r="525" spans="1:28" x14ac:dyDescent="0.3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</row>
    <row r="526" spans="1:28" x14ac:dyDescent="0.3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</row>
    <row r="527" spans="1:28" x14ac:dyDescent="0.3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</row>
    <row r="528" spans="1:28" x14ac:dyDescent="0.3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</row>
    <row r="529" spans="1:28" x14ac:dyDescent="0.3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</row>
    <row r="530" spans="1:28" x14ac:dyDescent="0.3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</row>
    <row r="531" spans="1:28" x14ac:dyDescent="0.3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</row>
    <row r="532" spans="1:28" x14ac:dyDescent="0.3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</row>
    <row r="533" spans="1:28" x14ac:dyDescent="0.3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</row>
    <row r="534" spans="1:28" x14ac:dyDescent="0.3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</row>
    <row r="535" spans="1:28" x14ac:dyDescent="0.3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</row>
    <row r="536" spans="1:28" x14ac:dyDescent="0.3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</row>
    <row r="537" spans="1:28" x14ac:dyDescent="0.3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</row>
    <row r="538" spans="1:28" x14ac:dyDescent="0.3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</row>
    <row r="539" spans="1:28" x14ac:dyDescent="0.3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</row>
    <row r="540" spans="1:28" x14ac:dyDescent="0.3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</row>
    <row r="541" spans="1:28" x14ac:dyDescent="0.3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</row>
    <row r="542" spans="1:28" x14ac:dyDescent="0.3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</row>
    <row r="543" spans="1:28" x14ac:dyDescent="0.3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</row>
    <row r="544" spans="1:28" x14ac:dyDescent="0.3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</row>
    <row r="545" spans="1:28" x14ac:dyDescent="0.3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</row>
    <row r="546" spans="1:28" x14ac:dyDescent="0.3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</row>
    <row r="547" spans="1:28" x14ac:dyDescent="0.3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</row>
    <row r="548" spans="1:28" x14ac:dyDescent="0.3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</row>
    <row r="549" spans="1:28" x14ac:dyDescent="0.3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</row>
    <row r="550" spans="1:28" x14ac:dyDescent="0.3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</row>
    <row r="551" spans="1:28" x14ac:dyDescent="0.3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</row>
    <row r="552" spans="1:28" x14ac:dyDescent="0.3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</row>
    <row r="553" spans="1:28" x14ac:dyDescent="0.3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</row>
    <row r="554" spans="1:28" x14ac:dyDescent="0.3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</row>
    <row r="555" spans="1:28" x14ac:dyDescent="0.3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</row>
    <row r="556" spans="1:28" x14ac:dyDescent="0.3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</row>
    <row r="557" spans="1:28" x14ac:dyDescent="0.3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</row>
    <row r="558" spans="1:28" x14ac:dyDescent="0.3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</row>
    <row r="559" spans="1:28" x14ac:dyDescent="0.3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</row>
    <row r="560" spans="1:28" x14ac:dyDescent="0.3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</row>
    <row r="561" spans="1:28" x14ac:dyDescent="0.3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</row>
    <row r="562" spans="1:28" x14ac:dyDescent="0.3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</row>
    <row r="563" spans="1:28" x14ac:dyDescent="0.3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</row>
    <row r="564" spans="1:28" x14ac:dyDescent="0.3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</row>
    <row r="565" spans="1:28" x14ac:dyDescent="0.3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</row>
    <row r="566" spans="1:28" x14ac:dyDescent="0.3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</row>
    <row r="567" spans="1:28" x14ac:dyDescent="0.3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</row>
    <row r="568" spans="1:28" x14ac:dyDescent="0.3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</row>
    <row r="569" spans="1:28" x14ac:dyDescent="0.3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</row>
    <row r="570" spans="1:28" x14ac:dyDescent="0.3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</row>
    <row r="571" spans="1:28" x14ac:dyDescent="0.3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</row>
    <row r="572" spans="1:28" x14ac:dyDescent="0.3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</row>
    <row r="573" spans="1:28" x14ac:dyDescent="0.3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</row>
    <row r="574" spans="1:28" x14ac:dyDescent="0.3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</row>
    <row r="575" spans="1:28" x14ac:dyDescent="0.3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</row>
    <row r="576" spans="1:28" x14ac:dyDescent="0.3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</row>
    <row r="577" spans="1:28" x14ac:dyDescent="0.3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</row>
    <row r="578" spans="1:28" x14ac:dyDescent="0.3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</row>
    <row r="579" spans="1:28" x14ac:dyDescent="0.3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</row>
    <row r="580" spans="1:28" x14ac:dyDescent="0.3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</row>
    <row r="581" spans="1:28" x14ac:dyDescent="0.3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</row>
    <row r="582" spans="1:28" x14ac:dyDescent="0.3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</row>
    <row r="583" spans="1:28" x14ac:dyDescent="0.3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</row>
    <row r="584" spans="1:28" x14ac:dyDescent="0.3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</row>
    <row r="585" spans="1:28" x14ac:dyDescent="0.3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</row>
    <row r="586" spans="1:28" x14ac:dyDescent="0.3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</row>
    <row r="587" spans="1:28" x14ac:dyDescent="0.3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</row>
    <row r="588" spans="1:28" x14ac:dyDescent="0.3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</row>
    <row r="589" spans="1:28" x14ac:dyDescent="0.3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</row>
    <row r="590" spans="1:28" x14ac:dyDescent="0.3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</row>
    <row r="591" spans="1:28" x14ac:dyDescent="0.3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</row>
    <row r="592" spans="1:28" x14ac:dyDescent="0.3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</row>
    <row r="593" spans="1:28" x14ac:dyDescent="0.3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</row>
    <row r="594" spans="1:28" x14ac:dyDescent="0.3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</row>
    <row r="595" spans="1:28" x14ac:dyDescent="0.3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</row>
    <row r="596" spans="1:28" x14ac:dyDescent="0.3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</row>
    <row r="597" spans="1:28" x14ac:dyDescent="0.3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</row>
    <row r="598" spans="1:28" x14ac:dyDescent="0.3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</row>
    <row r="599" spans="1:28" x14ac:dyDescent="0.3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</row>
    <row r="600" spans="1:28" x14ac:dyDescent="0.3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</row>
    <row r="601" spans="1:28" x14ac:dyDescent="0.3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</row>
    <row r="602" spans="1:28" x14ac:dyDescent="0.3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</row>
    <row r="603" spans="1:28" x14ac:dyDescent="0.3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</row>
    <row r="604" spans="1:28" x14ac:dyDescent="0.3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</row>
    <row r="605" spans="1:28" x14ac:dyDescent="0.3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</row>
    <row r="606" spans="1:28" x14ac:dyDescent="0.3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</row>
    <row r="607" spans="1:28" x14ac:dyDescent="0.3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</row>
    <row r="608" spans="1:28" x14ac:dyDescent="0.3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</row>
    <row r="609" spans="1:28" x14ac:dyDescent="0.3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</row>
    <row r="610" spans="1:28" x14ac:dyDescent="0.3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</row>
    <row r="611" spans="1:28" x14ac:dyDescent="0.3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</row>
    <row r="612" spans="1:28" x14ac:dyDescent="0.3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</row>
    <row r="613" spans="1:28" x14ac:dyDescent="0.3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</row>
    <row r="614" spans="1:28" x14ac:dyDescent="0.3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</row>
    <row r="615" spans="1:28" x14ac:dyDescent="0.3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</row>
    <row r="616" spans="1:28" x14ac:dyDescent="0.3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</row>
    <row r="617" spans="1:28" x14ac:dyDescent="0.3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</row>
    <row r="618" spans="1:28" x14ac:dyDescent="0.3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</row>
    <row r="619" spans="1:28" x14ac:dyDescent="0.3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</row>
    <row r="620" spans="1:28" x14ac:dyDescent="0.3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</row>
    <row r="621" spans="1:28" x14ac:dyDescent="0.3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</row>
    <row r="622" spans="1:28" x14ac:dyDescent="0.3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</row>
    <row r="623" spans="1:28" x14ac:dyDescent="0.3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</row>
    <row r="624" spans="1:28" x14ac:dyDescent="0.3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</row>
    <row r="625" spans="1:28" x14ac:dyDescent="0.3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</row>
    <row r="626" spans="1:28" x14ac:dyDescent="0.3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</row>
    <row r="627" spans="1:28" x14ac:dyDescent="0.3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</row>
    <row r="628" spans="1:28" x14ac:dyDescent="0.3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</row>
    <row r="629" spans="1:28" x14ac:dyDescent="0.3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</row>
    <row r="630" spans="1:28" x14ac:dyDescent="0.3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</row>
    <row r="631" spans="1:28" x14ac:dyDescent="0.3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</row>
    <row r="632" spans="1:28" x14ac:dyDescent="0.3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</row>
    <row r="633" spans="1:28" x14ac:dyDescent="0.3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</row>
    <row r="634" spans="1:28" x14ac:dyDescent="0.3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</row>
    <row r="635" spans="1:28" x14ac:dyDescent="0.3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</row>
    <row r="636" spans="1:28" x14ac:dyDescent="0.3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</row>
    <row r="637" spans="1:28" x14ac:dyDescent="0.3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</row>
    <row r="638" spans="1:28" x14ac:dyDescent="0.3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</row>
    <row r="639" spans="1:28" x14ac:dyDescent="0.3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</row>
    <row r="640" spans="1:28" x14ac:dyDescent="0.3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</row>
    <row r="641" spans="1:28" x14ac:dyDescent="0.3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</row>
    <row r="642" spans="1:28" x14ac:dyDescent="0.3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</row>
    <row r="643" spans="1:28" x14ac:dyDescent="0.3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</row>
    <row r="644" spans="1:28" x14ac:dyDescent="0.3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</row>
    <row r="645" spans="1:28" x14ac:dyDescent="0.3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</row>
    <row r="646" spans="1:28" x14ac:dyDescent="0.3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</row>
    <row r="647" spans="1:28" x14ac:dyDescent="0.3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</row>
    <row r="648" spans="1:28" x14ac:dyDescent="0.3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</row>
    <row r="649" spans="1:28" x14ac:dyDescent="0.3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</row>
    <row r="650" spans="1:28" x14ac:dyDescent="0.3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</row>
    <row r="651" spans="1:28" x14ac:dyDescent="0.3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</row>
    <row r="652" spans="1:28" x14ac:dyDescent="0.3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</row>
    <row r="653" spans="1:28" x14ac:dyDescent="0.3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</row>
    <row r="654" spans="1:28" x14ac:dyDescent="0.3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</row>
    <row r="655" spans="1:28" x14ac:dyDescent="0.3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</row>
    <row r="656" spans="1:28" x14ac:dyDescent="0.3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</row>
    <row r="657" spans="1:28" x14ac:dyDescent="0.3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</row>
    <row r="658" spans="1:28" x14ac:dyDescent="0.3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</row>
    <row r="659" spans="1:28" x14ac:dyDescent="0.3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</row>
    <row r="660" spans="1:28" x14ac:dyDescent="0.3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</row>
    <row r="661" spans="1:28" x14ac:dyDescent="0.3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</row>
    <row r="662" spans="1:28" x14ac:dyDescent="0.3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</row>
    <row r="663" spans="1:28" x14ac:dyDescent="0.3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</row>
    <row r="664" spans="1:28" x14ac:dyDescent="0.3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</row>
    <row r="665" spans="1:28" x14ac:dyDescent="0.3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</row>
    <row r="666" spans="1:28" x14ac:dyDescent="0.3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</row>
    <row r="667" spans="1:28" x14ac:dyDescent="0.3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</row>
    <row r="668" spans="1:28" x14ac:dyDescent="0.3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</row>
    <row r="669" spans="1:28" x14ac:dyDescent="0.3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</row>
    <row r="670" spans="1:28" x14ac:dyDescent="0.3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</row>
    <row r="671" spans="1:28" x14ac:dyDescent="0.3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</row>
    <row r="672" spans="1:28" x14ac:dyDescent="0.3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</row>
    <row r="673" spans="1:28" x14ac:dyDescent="0.3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</row>
    <row r="674" spans="1:28" x14ac:dyDescent="0.3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</row>
    <row r="675" spans="1:28" x14ac:dyDescent="0.3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</row>
    <row r="676" spans="1:28" x14ac:dyDescent="0.3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</row>
    <row r="677" spans="1:28" x14ac:dyDescent="0.3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</row>
    <row r="678" spans="1:28" x14ac:dyDescent="0.3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</row>
    <row r="679" spans="1:28" x14ac:dyDescent="0.3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</row>
    <row r="680" spans="1:28" x14ac:dyDescent="0.3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</row>
    <row r="681" spans="1:28" x14ac:dyDescent="0.3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</row>
    <row r="682" spans="1:28" x14ac:dyDescent="0.3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</row>
    <row r="683" spans="1:28" x14ac:dyDescent="0.3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</row>
    <row r="684" spans="1:28" x14ac:dyDescent="0.3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</row>
    <row r="685" spans="1:28" x14ac:dyDescent="0.3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</row>
    <row r="686" spans="1:28" x14ac:dyDescent="0.3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</row>
    <row r="687" spans="1:28" x14ac:dyDescent="0.3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</row>
    <row r="688" spans="1:28" x14ac:dyDescent="0.3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</row>
    <row r="689" spans="1:28" x14ac:dyDescent="0.3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</row>
    <row r="690" spans="1:28" x14ac:dyDescent="0.3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</row>
    <row r="691" spans="1:28" x14ac:dyDescent="0.3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</row>
    <row r="692" spans="1:28" x14ac:dyDescent="0.3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</row>
    <row r="693" spans="1:28" x14ac:dyDescent="0.3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</row>
    <row r="694" spans="1:28" x14ac:dyDescent="0.3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</row>
    <row r="695" spans="1:28" x14ac:dyDescent="0.3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</row>
    <row r="696" spans="1:28" x14ac:dyDescent="0.3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</row>
    <row r="697" spans="1:28" x14ac:dyDescent="0.3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</row>
    <row r="698" spans="1:28" x14ac:dyDescent="0.3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</row>
    <row r="699" spans="1:28" x14ac:dyDescent="0.3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</row>
    <row r="700" spans="1:28" x14ac:dyDescent="0.3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</row>
    <row r="701" spans="1:28" x14ac:dyDescent="0.3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</row>
    <row r="702" spans="1:28" x14ac:dyDescent="0.3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</row>
    <row r="703" spans="1:28" x14ac:dyDescent="0.3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</row>
    <row r="704" spans="1:28" x14ac:dyDescent="0.3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</row>
    <row r="705" spans="1:28" x14ac:dyDescent="0.3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</row>
    <row r="706" spans="1:28" x14ac:dyDescent="0.3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</row>
    <row r="707" spans="1:28" x14ac:dyDescent="0.3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</row>
    <row r="708" spans="1:28" x14ac:dyDescent="0.3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</row>
    <row r="709" spans="1:28" x14ac:dyDescent="0.3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</row>
    <row r="710" spans="1:28" x14ac:dyDescent="0.3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</row>
    <row r="711" spans="1:28" x14ac:dyDescent="0.3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</row>
    <row r="712" spans="1:28" x14ac:dyDescent="0.3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</row>
    <row r="713" spans="1:28" x14ac:dyDescent="0.3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</row>
    <row r="714" spans="1:28" x14ac:dyDescent="0.3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</row>
    <row r="715" spans="1:28" x14ac:dyDescent="0.3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</row>
    <row r="716" spans="1:28" x14ac:dyDescent="0.3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</row>
    <row r="717" spans="1:28" x14ac:dyDescent="0.3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</row>
    <row r="718" spans="1:28" x14ac:dyDescent="0.3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</row>
    <row r="719" spans="1:28" x14ac:dyDescent="0.3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</row>
    <row r="720" spans="1:28" x14ac:dyDescent="0.3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</row>
    <row r="721" spans="1:28" x14ac:dyDescent="0.3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</row>
    <row r="722" spans="1:28" x14ac:dyDescent="0.3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</row>
    <row r="723" spans="1:28" x14ac:dyDescent="0.3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</row>
    <row r="724" spans="1:28" x14ac:dyDescent="0.3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</row>
    <row r="725" spans="1:28" x14ac:dyDescent="0.3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</row>
    <row r="726" spans="1:28" x14ac:dyDescent="0.3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</row>
    <row r="727" spans="1:28" x14ac:dyDescent="0.3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</row>
    <row r="728" spans="1:28" x14ac:dyDescent="0.3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</row>
    <row r="729" spans="1:28" x14ac:dyDescent="0.3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</row>
    <row r="730" spans="1:28" x14ac:dyDescent="0.3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</row>
    <row r="731" spans="1:28" x14ac:dyDescent="0.3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</row>
    <row r="732" spans="1:28" x14ac:dyDescent="0.3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</row>
    <row r="733" spans="1:28" x14ac:dyDescent="0.3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</row>
    <row r="734" spans="1:28" x14ac:dyDescent="0.3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</row>
    <row r="735" spans="1:28" x14ac:dyDescent="0.3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</row>
    <row r="736" spans="1:28" x14ac:dyDescent="0.3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</row>
    <row r="737" spans="1:28" x14ac:dyDescent="0.3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</row>
    <row r="738" spans="1:28" x14ac:dyDescent="0.3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</row>
    <row r="739" spans="1:28" x14ac:dyDescent="0.3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</row>
    <row r="740" spans="1:28" x14ac:dyDescent="0.3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</row>
    <row r="741" spans="1:28" x14ac:dyDescent="0.3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</row>
    <row r="742" spans="1:28" x14ac:dyDescent="0.3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</row>
    <row r="743" spans="1:28" x14ac:dyDescent="0.3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</row>
    <row r="744" spans="1:28" x14ac:dyDescent="0.3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</row>
    <row r="745" spans="1:28" x14ac:dyDescent="0.3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</row>
    <row r="746" spans="1:28" x14ac:dyDescent="0.3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</row>
    <row r="747" spans="1:28" x14ac:dyDescent="0.3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</row>
    <row r="748" spans="1:28" x14ac:dyDescent="0.3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</row>
    <row r="749" spans="1:28" x14ac:dyDescent="0.3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</row>
    <row r="750" spans="1:28" x14ac:dyDescent="0.3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</row>
    <row r="751" spans="1:28" x14ac:dyDescent="0.3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</row>
    <row r="752" spans="1:28" x14ac:dyDescent="0.3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</row>
    <row r="753" spans="1:28" x14ac:dyDescent="0.3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</row>
    <row r="754" spans="1:28" x14ac:dyDescent="0.3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</row>
    <row r="755" spans="1:28" x14ac:dyDescent="0.3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</row>
    <row r="756" spans="1:28" x14ac:dyDescent="0.3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</row>
    <row r="757" spans="1:28" x14ac:dyDescent="0.3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</row>
    <row r="758" spans="1:28" x14ac:dyDescent="0.3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</row>
    <row r="759" spans="1:28" x14ac:dyDescent="0.3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</row>
    <row r="760" spans="1:28" x14ac:dyDescent="0.3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</row>
    <row r="761" spans="1:28" x14ac:dyDescent="0.3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</row>
    <row r="762" spans="1:28" x14ac:dyDescent="0.3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</row>
    <row r="763" spans="1:28" x14ac:dyDescent="0.3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</row>
    <row r="764" spans="1:28" x14ac:dyDescent="0.3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</row>
    <row r="765" spans="1:28" x14ac:dyDescent="0.3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</row>
    <row r="766" spans="1:28" x14ac:dyDescent="0.3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</row>
    <row r="767" spans="1:28" x14ac:dyDescent="0.3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</row>
    <row r="768" spans="1:28" x14ac:dyDescent="0.3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</row>
    <row r="769" spans="1:28" x14ac:dyDescent="0.3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</row>
    <row r="770" spans="1:28" x14ac:dyDescent="0.3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</row>
    <row r="771" spans="1:28" x14ac:dyDescent="0.3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</row>
    <row r="772" spans="1:28" x14ac:dyDescent="0.3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</row>
    <row r="773" spans="1:28" x14ac:dyDescent="0.3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</row>
    <row r="774" spans="1:28" x14ac:dyDescent="0.3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</row>
    <row r="775" spans="1:28" x14ac:dyDescent="0.3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</row>
    <row r="776" spans="1:28" x14ac:dyDescent="0.3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</row>
    <row r="777" spans="1:28" x14ac:dyDescent="0.3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</row>
    <row r="778" spans="1:28" x14ac:dyDescent="0.3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</row>
    <row r="779" spans="1:28" x14ac:dyDescent="0.3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</row>
    <row r="780" spans="1:28" x14ac:dyDescent="0.3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</row>
    <row r="781" spans="1:28" x14ac:dyDescent="0.3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</row>
    <row r="782" spans="1:28" x14ac:dyDescent="0.3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</row>
    <row r="783" spans="1:28" x14ac:dyDescent="0.3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</row>
    <row r="784" spans="1:28" x14ac:dyDescent="0.3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</row>
    <row r="785" spans="1:28" x14ac:dyDescent="0.3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</row>
    <row r="786" spans="1:28" x14ac:dyDescent="0.3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</row>
    <row r="787" spans="1:28" x14ac:dyDescent="0.3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</row>
    <row r="788" spans="1:28" x14ac:dyDescent="0.3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</row>
    <row r="789" spans="1:28" x14ac:dyDescent="0.3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</row>
    <row r="790" spans="1:28" x14ac:dyDescent="0.3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</row>
    <row r="791" spans="1:28" x14ac:dyDescent="0.3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</row>
    <row r="792" spans="1:28" x14ac:dyDescent="0.3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</row>
    <row r="793" spans="1:28" x14ac:dyDescent="0.3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</row>
    <row r="794" spans="1:28" x14ac:dyDescent="0.3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</row>
    <row r="795" spans="1:28" x14ac:dyDescent="0.3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</row>
    <row r="796" spans="1:28" x14ac:dyDescent="0.3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</row>
    <row r="797" spans="1:28" x14ac:dyDescent="0.3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</row>
    <row r="798" spans="1:28" x14ac:dyDescent="0.3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</row>
    <row r="799" spans="1:28" x14ac:dyDescent="0.3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</row>
    <row r="800" spans="1:28" x14ac:dyDescent="0.3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</row>
    <row r="801" spans="1:28" x14ac:dyDescent="0.3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</row>
    <row r="802" spans="1:28" x14ac:dyDescent="0.3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</row>
    <row r="803" spans="1:28" x14ac:dyDescent="0.3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</row>
    <row r="804" spans="1:28" x14ac:dyDescent="0.3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</row>
    <row r="805" spans="1:28" x14ac:dyDescent="0.3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</row>
    <row r="806" spans="1:28" x14ac:dyDescent="0.3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</row>
    <row r="807" spans="1:28" x14ac:dyDescent="0.3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</row>
    <row r="808" spans="1:28" x14ac:dyDescent="0.3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</row>
    <row r="809" spans="1:28" x14ac:dyDescent="0.3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</row>
    <row r="810" spans="1:28" x14ac:dyDescent="0.3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</row>
    <row r="811" spans="1:28" x14ac:dyDescent="0.3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</row>
    <row r="812" spans="1:28" x14ac:dyDescent="0.3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</row>
    <row r="813" spans="1:28" x14ac:dyDescent="0.3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</row>
    <row r="814" spans="1:28" x14ac:dyDescent="0.3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</row>
    <row r="815" spans="1:28" x14ac:dyDescent="0.3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</row>
    <row r="816" spans="1:28" x14ac:dyDescent="0.3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</row>
    <row r="817" spans="1:28" x14ac:dyDescent="0.3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</row>
    <row r="818" spans="1:28" x14ac:dyDescent="0.3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</row>
    <row r="819" spans="1:28" x14ac:dyDescent="0.3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</row>
    <row r="820" spans="1:28" x14ac:dyDescent="0.3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</row>
    <row r="821" spans="1:28" x14ac:dyDescent="0.3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</row>
    <row r="822" spans="1:28" x14ac:dyDescent="0.3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</row>
    <row r="823" spans="1:28" x14ac:dyDescent="0.3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</row>
    <row r="824" spans="1:28" x14ac:dyDescent="0.3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</row>
    <row r="825" spans="1:28" x14ac:dyDescent="0.3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</row>
    <row r="826" spans="1:28" x14ac:dyDescent="0.3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</row>
    <row r="827" spans="1:28" x14ac:dyDescent="0.3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</row>
    <row r="828" spans="1:28" x14ac:dyDescent="0.3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</row>
    <row r="829" spans="1:28" x14ac:dyDescent="0.3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</row>
    <row r="830" spans="1:28" x14ac:dyDescent="0.3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</row>
    <row r="831" spans="1:28" x14ac:dyDescent="0.3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</row>
    <row r="832" spans="1:28" x14ac:dyDescent="0.3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</row>
    <row r="833" spans="1:28" x14ac:dyDescent="0.3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</row>
    <row r="834" spans="1:28" x14ac:dyDescent="0.3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</row>
    <row r="835" spans="1:28" x14ac:dyDescent="0.3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</row>
    <row r="836" spans="1:28" x14ac:dyDescent="0.3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</row>
    <row r="837" spans="1:28" x14ac:dyDescent="0.3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</row>
    <row r="838" spans="1:28" x14ac:dyDescent="0.3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</row>
    <row r="839" spans="1:28" x14ac:dyDescent="0.3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</row>
    <row r="840" spans="1:28" x14ac:dyDescent="0.3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</row>
    <row r="841" spans="1:28" x14ac:dyDescent="0.3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</row>
    <row r="842" spans="1:28" x14ac:dyDescent="0.3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</row>
    <row r="843" spans="1:28" x14ac:dyDescent="0.3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</row>
    <row r="844" spans="1:28" x14ac:dyDescent="0.3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</row>
    <row r="845" spans="1:28" x14ac:dyDescent="0.3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</row>
    <row r="846" spans="1:28" x14ac:dyDescent="0.3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</row>
    <row r="847" spans="1:28" x14ac:dyDescent="0.3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</row>
    <row r="848" spans="1:28" x14ac:dyDescent="0.3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</row>
    <row r="849" spans="1:28" x14ac:dyDescent="0.3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</row>
    <row r="850" spans="1:28" x14ac:dyDescent="0.3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</row>
    <row r="851" spans="1:28" x14ac:dyDescent="0.3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</row>
    <row r="852" spans="1:28" x14ac:dyDescent="0.3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</row>
    <row r="853" spans="1:28" x14ac:dyDescent="0.3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</row>
    <row r="854" spans="1:28" x14ac:dyDescent="0.3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</row>
    <row r="855" spans="1:28" x14ac:dyDescent="0.3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</row>
    <row r="856" spans="1:28" x14ac:dyDescent="0.3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</row>
    <row r="857" spans="1:28" x14ac:dyDescent="0.3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</row>
    <row r="858" spans="1:28" x14ac:dyDescent="0.3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</row>
    <row r="859" spans="1:28" x14ac:dyDescent="0.3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</row>
    <row r="860" spans="1:28" x14ac:dyDescent="0.3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</row>
    <row r="861" spans="1:28" x14ac:dyDescent="0.3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</row>
    <row r="862" spans="1:28" x14ac:dyDescent="0.3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</row>
    <row r="863" spans="1:28" x14ac:dyDescent="0.3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</row>
    <row r="864" spans="1:28" x14ac:dyDescent="0.3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</row>
    <row r="865" spans="1:28" x14ac:dyDescent="0.3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</row>
    <row r="866" spans="1:28" x14ac:dyDescent="0.3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</row>
    <row r="867" spans="1:28" x14ac:dyDescent="0.3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</row>
    <row r="868" spans="1:28" x14ac:dyDescent="0.3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</row>
    <row r="869" spans="1:28" x14ac:dyDescent="0.3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</row>
    <row r="870" spans="1:28" x14ac:dyDescent="0.3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</row>
    <row r="871" spans="1:28" x14ac:dyDescent="0.3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</row>
    <row r="872" spans="1:28" x14ac:dyDescent="0.3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</row>
    <row r="873" spans="1:28" x14ac:dyDescent="0.3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</row>
    <row r="874" spans="1:28" x14ac:dyDescent="0.3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</row>
    <row r="875" spans="1:28" x14ac:dyDescent="0.3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</row>
    <row r="876" spans="1:28" x14ac:dyDescent="0.3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</row>
    <row r="877" spans="1:28" x14ac:dyDescent="0.3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</row>
    <row r="878" spans="1:28" x14ac:dyDescent="0.3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</row>
    <row r="879" spans="1:28" x14ac:dyDescent="0.3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</row>
    <row r="880" spans="1:28" x14ac:dyDescent="0.3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</row>
    <row r="881" spans="1:28" x14ac:dyDescent="0.3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</row>
    <row r="882" spans="1:28" x14ac:dyDescent="0.3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</row>
    <row r="883" spans="1:28" x14ac:dyDescent="0.3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</row>
    <row r="884" spans="1:28" x14ac:dyDescent="0.3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</row>
    <row r="885" spans="1:28" x14ac:dyDescent="0.3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</row>
    <row r="886" spans="1:28" x14ac:dyDescent="0.3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</row>
    <row r="887" spans="1:28" x14ac:dyDescent="0.3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</row>
    <row r="888" spans="1:28" x14ac:dyDescent="0.3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</row>
    <row r="889" spans="1:28" x14ac:dyDescent="0.3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</row>
    <row r="890" spans="1:28" x14ac:dyDescent="0.3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</row>
    <row r="891" spans="1:28" x14ac:dyDescent="0.3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</row>
    <row r="892" spans="1:28" x14ac:dyDescent="0.3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</row>
    <row r="893" spans="1:28" x14ac:dyDescent="0.3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</row>
    <row r="894" spans="1:28" x14ac:dyDescent="0.3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</row>
    <row r="895" spans="1:28" x14ac:dyDescent="0.3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</row>
    <row r="896" spans="1:28" x14ac:dyDescent="0.3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</row>
    <row r="897" spans="1:28" x14ac:dyDescent="0.3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</row>
    <row r="898" spans="1:28" x14ac:dyDescent="0.3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</row>
    <row r="899" spans="1:28" x14ac:dyDescent="0.3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</row>
    <row r="900" spans="1:28" x14ac:dyDescent="0.3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</row>
    <row r="901" spans="1:28" x14ac:dyDescent="0.3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</row>
    <row r="902" spans="1:28" x14ac:dyDescent="0.3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</row>
    <row r="903" spans="1:28" x14ac:dyDescent="0.3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</row>
    <row r="904" spans="1:28" x14ac:dyDescent="0.3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</row>
    <row r="905" spans="1:28" x14ac:dyDescent="0.3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</row>
    <row r="906" spans="1:28" x14ac:dyDescent="0.3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</row>
    <row r="907" spans="1:28" x14ac:dyDescent="0.3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</row>
    <row r="908" spans="1:28" x14ac:dyDescent="0.3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</row>
    <row r="909" spans="1:28" x14ac:dyDescent="0.3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</row>
    <row r="910" spans="1:28" x14ac:dyDescent="0.3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</row>
    <row r="911" spans="1:28" x14ac:dyDescent="0.3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</row>
    <row r="912" spans="1:28" x14ac:dyDescent="0.3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</row>
    <row r="913" spans="1:28" x14ac:dyDescent="0.3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</row>
    <row r="914" spans="1:28" x14ac:dyDescent="0.3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</row>
    <row r="915" spans="1:28" x14ac:dyDescent="0.3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</row>
    <row r="916" spans="1:28" x14ac:dyDescent="0.3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</row>
    <row r="917" spans="1:28" x14ac:dyDescent="0.3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</row>
    <row r="918" spans="1:28" x14ac:dyDescent="0.3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</row>
    <row r="919" spans="1:28" x14ac:dyDescent="0.3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</row>
    <row r="920" spans="1:28" x14ac:dyDescent="0.3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</row>
    <row r="921" spans="1:28" x14ac:dyDescent="0.3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</row>
    <row r="922" spans="1:28" x14ac:dyDescent="0.3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</row>
    <row r="923" spans="1:28" x14ac:dyDescent="0.3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</row>
    <row r="924" spans="1:28" x14ac:dyDescent="0.3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</row>
    <row r="925" spans="1:28" x14ac:dyDescent="0.3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  <c r="AB925" s="16"/>
    </row>
    <row r="926" spans="1:28" x14ac:dyDescent="0.3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</row>
    <row r="927" spans="1:28" x14ac:dyDescent="0.3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</row>
    <row r="928" spans="1:28" x14ac:dyDescent="0.3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  <c r="AB928" s="16"/>
    </row>
    <row r="929" spans="1:28" x14ac:dyDescent="0.3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</row>
    <row r="930" spans="1:28" x14ac:dyDescent="0.3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</row>
    <row r="931" spans="1:28" x14ac:dyDescent="0.3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  <c r="AB931" s="16"/>
    </row>
    <row r="932" spans="1:28" x14ac:dyDescent="0.3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  <c r="AB932" s="16"/>
    </row>
    <row r="933" spans="1:28" x14ac:dyDescent="0.3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  <c r="AB933" s="16"/>
    </row>
    <row r="934" spans="1:28" x14ac:dyDescent="0.3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</row>
    <row r="935" spans="1:28" x14ac:dyDescent="0.3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  <c r="AB935" s="16"/>
    </row>
    <row r="936" spans="1:28" x14ac:dyDescent="0.3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  <c r="AB936" s="16"/>
    </row>
    <row r="937" spans="1:28" x14ac:dyDescent="0.3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</row>
    <row r="938" spans="1:28" x14ac:dyDescent="0.3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</row>
    <row r="939" spans="1:28" x14ac:dyDescent="0.3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</row>
    <row r="940" spans="1:28" x14ac:dyDescent="0.3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  <c r="AB940" s="16"/>
    </row>
    <row r="941" spans="1:28" x14ac:dyDescent="0.3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</row>
    <row r="942" spans="1:28" x14ac:dyDescent="0.3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</row>
    <row r="943" spans="1:28" x14ac:dyDescent="0.3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  <c r="AB943" s="16"/>
    </row>
    <row r="944" spans="1:28" x14ac:dyDescent="0.3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</row>
    <row r="945" spans="1:28" x14ac:dyDescent="0.3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B945" s="16"/>
    </row>
    <row r="946" spans="1:28" x14ac:dyDescent="0.3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B946" s="16"/>
    </row>
    <row r="947" spans="1:28" x14ac:dyDescent="0.3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  <c r="AB947" s="16"/>
    </row>
    <row r="948" spans="1:28" x14ac:dyDescent="0.3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  <c r="AA948" s="16"/>
      <c r="AB948" s="16"/>
    </row>
    <row r="949" spans="1:28" x14ac:dyDescent="0.3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  <c r="AB949" s="16"/>
    </row>
    <row r="950" spans="1:28" x14ac:dyDescent="0.3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  <c r="AA950" s="16"/>
      <c r="AB950" s="16"/>
    </row>
    <row r="951" spans="1:28" x14ac:dyDescent="0.3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  <c r="AB951" s="16"/>
    </row>
    <row r="952" spans="1:28" x14ac:dyDescent="0.3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  <c r="AA952" s="16"/>
      <c r="AB952" s="16"/>
    </row>
    <row r="953" spans="1:28" x14ac:dyDescent="0.3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  <c r="AA953" s="16"/>
      <c r="AB953" s="16"/>
    </row>
    <row r="954" spans="1:28" x14ac:dyDescent="0.3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  <c r="AB954" s="16"/>
    </row>
    <row r="955" spans="1:28" x14ac:dyDescent="0.3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  <c r="AB955" s="16"/>
    </row>
    <row r="956" spans="1:28" x14ac:dyDescent="0.3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/>
      <c r="AB956" s="16"/>
    </row>
    <row r="957" spans="1:28" x14ac:dyDescent="0.3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/>
      <c r="AB957" s="16"/>
    </row>
    <row r="958" spans="1:28" x14ac:dyDescent="0.3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  <c r="AA958" s="16"/>
      <c r="AB958" s="16"/>
    </row>
    <row r="959" spans="1:28" x14ac:dyDescent="0.3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  <c r="AB959" s="16"/>
    </row>
  </sheetData>
  <mergeCells count="34">
    <mergeCell ref="B32:B35"/>
    <mergeCell ref="B36:B41"/>
    <mergeCell ref="AC5:AC6"/>
    <mergeCell ref="AC11:AC14"/>
    <mergeCell ref="AC17:AC19"/>
    <mergeCell ref="AC20:AC24"/>
    <mergeCell ref="AC25:AC27"/>
    <mergeCell ref="AC28:AC31"/>
    <mergeCell ref="AC32:AC35"/>
    <mergeCell ref="AC36:AC41"/>
    <mergeCell ref="AB5:AB6"/>
    <mergeCell ref="AB15:AB19"/>
    <mergeCell ref="AB20:AB24"/>
    <mergeCell ref="AB25:AB27"/>
    <mergeCell ref="AB28:AB31"/>
    <mergeCell ref="AB32:AB35"/>
    <mergeCell ref="AC15:AC16"/>
    <mergeCell ref="AB36:AB41"/>
    <mergeCell ref="AB3:AB4"/>
    <mergeCell ref="AB9:AB10"/>
    <mergeCell ref="AB7:AB8"/>
    <mergeCell ref="AB11:AB14"/>
    <mergeCell ref="B5:B6"/>
    <mergeCell ref="B3:B4"/>
    <mergeCell ref="B9:B10"/>
    <mergeCell ref="AC3:AC4"/>
    <mergeCell ref="AC7:AC8"/>
    <mergeCell ref="AC9:AC10"/>
    <mergeCell ref="B20:B24"/>
    <mergeCell ref="B7:B8"/>
    <mergeCell ref="B25:B27"/>
    <mergeCell ref="B28:B31"/>
    <mergeCell ref="B15:B19"/>
    <mergeCell ref="B11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2do semestre</vt:lpstr>
      <vt:lpstr>1er semestre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Conejeros Guerrero (Vialidad)</dc:creator>
  <cp:lastModifiedBy>Claudia Ramírez Hernández (Dirplan)</cp:lastModifiedBy>
  <dcterms:created xsi:type="dcterms:W3CDTF">2025-07-11T12:44:04Z</dcterms:created>
  <dcterms:modified xsi:type="dcterms:W3CDTF">2026-01-27T15:12:47Z</dcterms:modified>
</cp:coreProperties>
</file>